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les Ratios and Sales Assessments\Sales 2023 Assessment\"/>
    </mc:Choice>
  </mc:AlternateContent>
  <xr:revisionPtr revIDLastSave="0" documentId="13_ncr:1_{853C5D26-53B6-43B0-8177-E241EA6F5BC7}" xr6:coauthVersionLast="36" xr6:coauthVersionMax="36" xr10:uidLastSave="{00000000-0000-0000-0000-000000000000}"/>
  <bookViews>
    <workbookView xWindow="0" yWindow="0" windowWidth="20490" windowHeight="7620" firstSheet="1" activeTab="1" xr2:uid="{00000000-000D-0000-FFFF-FFFF00000000}"/>
  </bookViews>
  <sheets>
    <sheet name="x" sheetId="4" r:id="rId1"/>
    <sheet name="public for 2022" sheetId="6" r:id="rId2"/>
  </sheets>
  <definedNames>
    <definedName name="_xlnm.Print_Area" localSheetId="0">x!$A$1:$V$93</definedName>
  </definedNames>
  <calcPr calcId="191029"/>
</workbook>
</file>

<file path=xl/calcChain.xml><?xml version="1.0" encoding="utf-8"?>
<calcChain xmlns="http://schemas.openxmlformats.org/spreadsheetml/2006/main">
  <c r="N92" i="6" l="1"/>
  <c r="N91" i="6"/>
  <c r="N79" i="6"/>
  <c r="K78" i="6" l="1"/>
  <c r="O78" i="6" s="1"/>
  <c r="K77" i="6"/>
  <c r="O77" i="6" s="1"/>
  <c r="K76" i="6"/>
  <c r="O76" i="6" s="1"/>
  <c r="K75" i="6"/>
  <c r="K74" i="6"/>
  <c r="O74" i="6" s="1"/>
  <c r="K73" i="6"/>
  <c r="O73" i="6" s="1"/>
  <c r="K85" i="6"/>
  <c r="O85" i="6" s="1"/>
  <c r="K86" i="6"/>
  <c r="O86" i="6" s="1"/>
  <c r="K87" i="6"/>
  <c r="O87" i="6" s="1"/>
  <c r="K88" i="6"/>
  <c r="O88" i="6" s="1"/>
  <c r="K89" i="6"/>
  <c r="O89" i="6" s="1"/>
  <c r="N65" i="6"/>
  <c r="O65" i="6"/>
  <c r="K58" i="6" l="1"/>
  <c r="K59" i="6"/>
  <c r="K60" i="6"/>
  <c r="K61" i="6"/>
  <c r="K62" i="6"/>
  <c r="K63" i="6"/>
  <c r="K64" i="6"/>
  <c r="K55" i="6"/>
  <c r="K56" i="6"/>
  <c r="K57" i="6"/>
  <c r="K11" i="6"/>
  <c r="O11" i="6" s="1"/>
  <c r="O64" i="6" l="1"/>
  <c r="N42" i="6" l="1"/>
  <c r="N41" i="6"/>
  <c r="O62" i="6" l="1"/>
  <c r="K23" i="6"/>
  <c r="O23" i="6" s="1"/>
  <c r="O60" i="6"/>
  <c r="O61" i="6" l="1"/>
  <c r="K35" i="6"/>
  <c r="O35" i="6" s="1"/>
  <c r="K31" i="6"/>
  <c r="O31" i="6" s="1"/>
  <c r="K16" i="6"/>
  <c r="O16" i="6" s="1"/>
  <c r="K9" i="6"/>
  <c r="O9" i="6" s="1"/>
  <c r="K37" i="6"/>
  <c r="O37" i="6" s="1"/>
  <c r="K34" i="6"/>
  <c r="O34" i="6" s="1"/>
  <c r="K32" i="6"/>
  <c r="O32" i="6" s="1"/>
  <c r="K27" i="6"/>
  <c r="O27" i="6" s="1"/>
  <c r="O22" i="6"/>
  <c r="K20" i="6"/>
  <c r="O20" i="6" s="1"/>
  <c r="K10" i="6"/>
  <c r="O10" i="6" s="1"/>
  <c r="O59" i="6" l="1"/>
  <c r="O63" i="6"/>
  <c r="O56" i="6"/>
  <c r="K19" i="6" l="1"/>
  <c r="K17" i="6"/>
  <c r="O19" i="6" l="1"/>
  <c r="O17" i="6"/>
  <c r="K12" i="6"/>
  <c r="O12" i="6" s="1"/>
  <c r="K13" i="6" l="1"/>
  <c r="O13" i="6" s="1"/>
  <c r="K28" i="6"/>
  <c r="O28" i="6" s="1"/>
  <c r="K53" i="6" l="1"/>
  <c r="O53" i="6" s="1"/>
  <c r="K54" i="6"/>
  <c r="O54" i="6" s="1"/>
  <c r="K39" i="6"/>
  <c r="O39" i="6" s="1"/>
  <c r="K15" i="6"/>
  <c r="O15" i="6" s="1"/>
  <c r="K18" i="6"/>
  <c r="O18" i="6" s="1"/>
  <c r="K36" i="6"/>
  <c r="O36" i="6" s="1"/>
  <c r="K21" i="6"/>
  <c r="O21" i="6" s="1"/>
  <c r="K30" i="6"/>
  <c r="O30" i="6" s="1"/>
  <c r="K29" i="6"/>
  <c r="O29" i="6" s="1"/>
  <c r="K25" i="6"/>
  <c r="O25" i="6" s="1"/>
  <c r="K26" i="6"/>
  <c r="O26" i="6" s="1"/>
  <c r="K40" i="6"/>
  <c r="O40" i="6" s="1"/>
  <c r="K24" i="6"/>
  <c r="O24" i="6" s="1"/>
  <c r="K14" i="6"/>
  <c r="O14" i="6" s="1"/>
  <c r="K38" i="6"/>
  <c r="O38" i="6" s="1"/>
  <c r="K8" i="6"/>
  <c r="O8" i="6" s="1"/>
  <c r="K51" i="4"/>
  <c r="L51" i="4"/>
  <c r="S51" i="4" s="1"/>
  <c r="J51" i="4"/>
  <c r="H51" i="4"/>
  <c r="K50" i="4"/>
  <c r="L50" i="4"/>
  <c r="S50" i="4"/>
  <c r="J50" i="4"/>
  <c r="H50" i="4"/>
  <c r="K49" i="4"/>
  <c r="L49" i="4" s="1"/>
  <c r="S49" i="4" s="1"/>
  <c r="J49" i="4"/>
  <c r="H49" i="4"/>
  <c r="K48" i="4"/>
  <c r="L48" i="4"/>
  <c r="S48" i="4" s="1"/>
  <c r="H48" i="4"/>
  <c r="K47" i="4"/>
  <c r="L47" i="4"/>
  <c r="S47" i="4" s="1"/>
  <c r="J47" i="4"/>
  <c r="H47" i="4"/>
  <c r="K46" i="4"/>
  <c r="L46" i="4" s="1"/>
  <c r="J46" i="4"/>
  <c r="H46" i="4"/>
  <c r="K45" i="4"/>
  <c r="L45" i="4" s="1"/>
  <c r="J45" i="4"/>
  <c r="H45" i="4"/>
  <c r="K44" i="4"/>
  <c r="L44" i="4" s="1"/>
  <c r="J44" i="4"/>
  <c r="H44" i="4"/>
  <c r="L35" i="4"/>
  <c r="S35" i="4" s="1"/>
  <c r="K35" i="4"/>
  <c r="J35" i="4"/>
  <c r="H35" i="4"/>
  <c r="L34" i="4"/>
  <c r="S34" i="4" s="1"/>
  <c r="K34" i="4"/>
  <c r="J34" i="4"/>
  <c r="H34" i="4"/>
  <c r="K33" i="4"/>
  <c r="L33" i="4" s="1"/>
  <c r="S33" i="4" s="1"/>
  <c r="J33" i="4"/>
  <c r="H33" i="4"/>
  <c r="K32" i="4"/>
  <c r="L32" i="4" s="1"/>
  <c r="S32" i="4" s="1"/>
  <c r="J32" i="4"/>
  <c r="H32" i="4"/>
  <c r="K31" i="4"/>
  <c r="L31" i="4" s="1"/>
  <c r="S31" i="4" s="1"/>
  <c r="J31" i="4"/>
  <c r="H31" i="4"/>
  <c r="K30" i="4"/>
  <c r="L30" i="4" s="1"/>
  <c r="S30" i="4" s="1"/>
  <c r="J30" i="4"/>
  <c r="H30" i="4"/>
  <c r="K29" i="4"/>
  <c r="L29" i="4" s="1"/>
  <c r="S29" i="4" s="1"/>
  <c r="J29" i="4"/>
  <c r="H29" i="4"/>
  <c r="K28" i="4"/>
  <c r="L28" i="4" s="1"/>
  <c r="S28" i="4" s="1"/>
  <c r="J28" i="4"/>
  <c r="H28" i="4"/>
  <c r="K27" i="4"/>
  <c r="L27" i="4" s="1"/>
  <c r="S27" i="4" s="1"/>
  <c r="H27" i="4"/>
  <c r="K26" i="4"/>
  <c r="L26" i="4"/>
  <c r="S26" i="4" s="1"/>
  <c r="J26" i="4"/>
  <c r="H26" i="4"/>
  <c r="K25" i="4"/>
  <c r="L25" i="4" s="1"/>
  <c r="S25" i="4" s="1"/>
  <c r="J25" i="4"/>
  <c r="H25" i="4"/>
  <c r="K24" i="4"/>
  <c r="L24" i="4" s="1"/>
  <c r="S24" i="4" s="1"/>
  <c r="J24" i="4"/>
  <c r="H24" i="4"/>
  <c r="K23" i="4"/>
  <c r="L23" i="4" s="1"/>
  <c r="S23" i="4" s="1"/>
  <c r="H23" i="4"/>
  <c r="K22" i="4"/>
  <c r="L22" i="4" s="1"/>
  <c r="S22" i="4" s="1"/>
  <c r="H22" i="4"/>
  <c r="K21" i="4"/>
  <c r="L21" i="4" s="1"/>
  <c r="H21" i="4"/>
  <c r="K20" i="4"/>
  <c r="L20" i="4" s="1"/>
  <c r="H20" i="4"/>
  <c r="K19" i="4"/>
  <c r="L19" i="4" s="1"/>
  <c r="J19" i="4"/>
  <c r="H19" i="4"/>
  <c r="K18" i="4"/>
  <c r="L18" i="4" s="1"/>
  <c r="J18" i="4"/>
  <c r="H18" i="4"/>
  <c r="K17" i="4"/>
  <c r="L17" i="4"/>
  <c r="P76" i="4" s="1"/>
  <c r="J17" i="4"/>
  <c r="H17" i="4"/>
  <c r="K16" i="4"/>
  <c r="L16" i="4" s="1"/>
  <c r="J16" i="4"/>
  <c r="H16" i="4"/>
  <c r="K15" i="4"/>
  <c r="L15" i="4"/>
  <c r="P73" i="4" s="1"/>
  <c r="J15" i="4"/>
  <c r="H15" i="4"/>
  <c r="K14" i="4"/>
  <c r="L14" i="4" s="1"/>
  <c r="H14" i="4"/>
  <c r="K13" i="4"/>
  <c r="L13" i="4" s="1"/>
  <c r="J13" i="4"/>
  <c r="H13" i="4"/>
  <c r="K12" i="4"/>
  <c r="L12" i="4"/>
  <c r="S12" i="4" s="1"/>
  <c r="H12" i="4"/>
  <c r="K11" i="4"/>
  <c r="L11" i="4" s="1"/>
  <c r="S11" i="4" s="1"/>
  <c r="H11" i="4"/>
  <c r="K10" i="4"/>
  <c r="L10" i="4" s="1"/>
  <c r="H10" i="4"/>
  <c r="K9" i="4"/>
  <c r="L9" i="4"/>
  <c r="P67" i="4" s="1"/>
  <c r="J9" i="4"/>
  <c r="H9" i="4"/>
  <c r="K8" i="4"/>
  <c r="L8" i="4" s="1"/>
  <c r="J8" i="4"/>
  <c r="H8" i="4"/>
  <c r="K7" i="4"/>
  <c r="L7" i="4" s="1"/>
  <c r="J7" i="4"/>
  <c r="H7" i="4"/>
  <c r="L6" i="4"/>
  <c r="P64" i="4" s="1"/>
  <c r="H6" i="4"/>
  <c r="K5" i="4"/>
  <c r="L5" i="4" s="1"/>
  <c r="H5" i="4"/>
  <c r="O84" i="4"/>
  <c r="O83" i="4"/>
  <c r="O82" i="4"/>
  <c r="P74" i="4"/>
  <c r="O94" i="4"/>
  <c r="O95" i="4"/>
  <c r="O91" i="6" l="1"/>
  <c r="O92" i="6"/>
  <c r="S19" i="4"/>
  <c r="P78" i="4"/>
  <c r="S16" i="4"/>
  <c r="P75" i="4"/>
  <c r="O93" i="4"/>
  <c r="O42" i="6"/>
  <c r="S17" i="4"/>
  <c r="S6" i="4"/>
  <c r="P69" i="4"/>
  <c r="P70" i="4"/>
  <c r="S15" i="4"/>
  <c r="O41" i="6"/>
  <c r="P79" i="4"/>
  <c r="S20" i="4"/>
  <c r="S13" i="4"/>
  <c r="P71" i="4"/>
  <c r="S5" i="4"/>
  <c r="P63" i="4"/>
  <c r="P68" i="4"/>
  <c r="S10" i="4"/>
  <c r="P46" i="4"/>
  <c r="S46" i="4"/>
  <c r="P72" i="4"/>
  <c r="S14" i="4"/>
  <c r="P44" i="4"/>
  <c r="S44" i="4"/>
  <c r="P77" i="4"/>
  <c r="S18" i="4"/>
  <c r="P80" i="4"/>
  <c r="S21" i="4"/>
  <c r="P65" i="4"/>
  <c r="S7" i="4"/>
  <c r="S8" i="4"/>
  <c r="P66" i="4"/>
  <c r="S45" i="4"/>
  <c r="P45" i="4"/>
  <c r="S9" i="4"/>
  <c r="P47" i="4"/>
</calcChain>
</file>

<file path=xl/sharedStrings.xml><?xml version="1.0" encoding="utf-8"?>
<sst xmlns="http://schemas.openxmlformats.org/spreadsheetml/2006/main" count="630" uniqueCount="446">
  <si>
    <t>PID#</t>
  </si>
  <si>
    <t>Buyer</t>
  </si>
  <si>
    <t>Seller</t>
  </si>
  <si>
    <t>Co EMV div by sale = Ratio</t>
  </si>
  <si>
    <t>Total Deeded Acres</t>
  </si>
  <si>
    <t>NonTill Acres</t>
  </si>
  <si>
    <t>Price Pd Minus Non Till Value</t>
  </si>
  <si>
    <t>Avg CER</t>
  </si>
  <si>
    <t>Price Pd Per till acre</t>
  </si>
  <si>
    <t>NOTES</t>
  </si>
  <si>
    <t>N</t>
  </si>
  <si>
    <t>Multi Pcl</t>
  </si>
  <si>
    <t>Avg CER =</t>
  </si>
  <si>
    <t>NonTill Value (L&amp;B)</t>
  </si>
  <si>
    <t>Till/2a Ac</t>
  </si>
  <si>
    <t>Till/2A Ac</t>
  </si>
  <si>
    <t xml:space="preserve">NonTill Value </t>
  </si>
  <si>
    <t>Sale Price</t>
  </si>
  <si>
    <t>EMV Till $</t>
  </si>
  <si>
    <t>Median CER =</t>
  </si>
  <si>
    <t>Goodhue County Ag-Land Only Sales</t>
  </si>
  <si>
    <t>Goodhue County Ag-Land w/Bldgs Sales</t>
  </si>
  <si>
    <t>Goodhue County - Ag Sales</t>
  </si>
  <si>
    <t>Over 34.5 Ac</t>
  </si>
  <si>
    <t>Rejected for Change in Use R5</t>
  </si>
  <si>
    <t>x1.074074</t>
  </si>
  <si>
    <t>Plus NonTill Ac</t>
  </si>
  <si>
    <t>Total/SP</t>
  </si>
  <si>
    <t>Sale Date</t>
  </si>
  <si>
    <t>Y</t>
  </si>
  <si>
    <t>Co EMV</t>
  </si>
  <si>
    <t>31.032.0402</t>
  </si>
  <si>
    <t>Jay Dicke</t>
  </si>
  <si>
    <t>Till 37.15/Waste 1.00</t>
  </si>
  <si>
    <t>31.032.0400</t>
  </si>
  <si>
    <t>Todd &amp; Patricia Dicke</t>
  </si>
  <si>
    <t>Charles Schwartau et al</t>
  </si>
  <si>
    <t>Till 107.32/Waste 1.00</t>
  </si>
  <si>
    <t>31.031.0200</t>
  </si>
  <si>
    <t>40.021.1101</t>
  </si>
  <si>
    <t>Dukart Properties LLC</t>
  </si>
  <si>
    <t>William &amp; Sandra Frame</t>
  </si>
  <si>
    <t>Till 66.26/Woods 6.18/Waste 4.86/Road 4.24</t>
  </si>
  <si>
    <t>28.006.2100</t>
  </si>
  <si>
    <t>28.007.0300</t>
  </si>
  <si>
    <t>Robert Widman</t>
  </si>
  <si>
    <t>Molenaar Rev Trust</t>
  </si>
  <si>
    <t>Till 27/Woods 27.55</t>
  </si>
  <si>
    <t>34.003.0800</t>
  </si>
  <si>
    <t>34.003.0900, 34.010.0700</t>
  </si>
  <si>
    <t>Matthew &amp; Tracy Hardyman</t>
  </si>
  <si>
    <t>Estate of Samuel Hertogs</t>
  </si>
  <si>
    <t>Till 47.30/Wood 45.97/Waste 5.00/Road 2.50</t>
  </si>
  <si>
    <t>40.007.0501</t>
  </si>
  <si>
    <t>Scott &amp; Jill Cordes</t>
  </si>
  <si>
    <t>Alme Family LP</t>
  </si>
  <si>
    <t>Till 66.00/Waste 6.00/Road 1.00</t>
  </si>
  <si>
    <t>42.031.0500</t>
  </si>
  <si>
    <t>Caleb &amp; Angela Anderson</t>
  </si>
  <si>
    <t>Franklin &amp; Norlene Josephson</t>
  </si>
  <si>
    <t>Till 84.60/Woods 23.42/Waste 10.58/Excess 4.52/Road 3.15</t>
  </si>
  <si>
    <t>45.100.0030</t>
  </si>
  <si>
    <t>Nicholas Haugen</t>
  </si>
  <si>
    <t>James Tracy RLT</t>
  </si>
  <si>
    <t>Till 52.09/Pasture 4.02/Road 0.36</t>
  </si>
  <si>
    <t>45.025.0900</t>
  </si>
  <si>
    <t>Jason Otterness</t>
  </si>
  <si>
    <t>Diane Allmann et al</t>
  </si>
  <si>
    <t>Till 18.50/Woods 33.50/Waste 7.50/Road 2.50</t>
  </si>
  <si>
    <t>45.025.1900</t>
  </si>
  <si>
    <t>31.011.1100</t>
  </si>
  <si>
    <t>Scott Hawkinson et al</t>
  </si>
  <si>
    <t>Hay Creek Valley Farms 2, LLC</t>
  </si>
  <si>
    <t>Till 28.00/Woods 10.00/ Waste 2.00</t>
  </si>
  <si>
    <t>45.100.0010</t>
  </si>
  <si>
    <t>Craig &amp; Theodora Braun</t>
  </si>
  <si>
    <t>Till 65.77/Woods 9.00</t>
  </si>
  <si>
    <t>47.013.0100</t>
  </si>
  <si>
    <t>47.012.1001</t>
  </si>
  <si>
    <t>Nathan &amp; Mindi Arendt</t>
  </si>
  <si>
    <t>Bauer Ranch Properties, LLC</t>
  </si>
  <si>
    <t>Till 71.67/Woods 0.40/Waste 15.00/Road 1.13</t>
  </si>
  <si>
    <t>28.021.1000</t>
  </si>
  <si>
    <t>Emily Schmitz &amp; Nicole Lackore</t>
  </si>
  <si>
    <t>Donna Lundell</t>
  </si>
  <si>
    <t>Till 16.00/Woods 5.03/Pasture 10.00/Excess 4.00/Roads 1.00</t>
  </si>
  <si>
    <t>33.031.0301</t>
  </si>
  <si>
    <t xml:space="preserve">Hovel RLT </t>
  </si>
  <si>
    <t>Gibson Farms, LLC</t>
  </si>
  <si>
    <t>Till 107.75/Pasture 9.00/Woods 5.00/Waste 5.00/Road 3.15</t>
  </si>
  <si>
    <t>39.007.0401</t>
  </si>
  <si>
    <t>David &amp; Jeannette Morisette</t>
  </si>
  <si>
    <t>KVAM Properties, LLP</t>
  </si>
  <si>
    <t>Till 339.26/Woods 12.90/Waste 21.04/Road 20.20</t>
  </si>
  <si>
    <t>39.007.0200, 39.007.0500, 39.006.1500</t>
  </si>
  <si>
    <t>42.131.0030</t>
  </si>
  <si>
    <t>Michael Siebenaler</t>
  </si>
  <si>
    <t>Karen Reinardy et al</t>
  </si>
  <si>
    <t>Till 35/Waste 4/Road 1</t>
  </si>
  <si>
    <t>40.021.1102</t>
  </si>
  <si>
    <t>40.021.0600</t>
  </si>
  <si>
    <t>Fast Home Pros LLC</t>
  </si>
  <si>
    <t>Till 39.80/Waste 3.64</t>
  </si>
  <si>
    <t>30.018.0800</t>
  </si>
  <si>
    <t>LaCanne Holdings LLC</t>
  </si>
  <si>
    <t>Marcene Langeness</t>
  </si>
  <si>
    <t>Till 137.65/Waste 6.00/Road 3.75</t>
  </si>
  <si>
    <t>30.019.0200</t>
  </si>
  <si>
    <t>Lynn Everson et al</t>
  </si>
  <si>
    <t>Till 148.00/Waste 7.00/Excess 1.00/Road 2.00</t>
  </si>
  <si>
    <t>26.014.0600</t>
  </si>
  <si>
    <t>Jacob &amp; Bonnie Diercks</t>
  </si>
  <si>
    <t>Dean &amp; Marcia Luhman</t>
  </si>
  <si>
    <t>Till 34.00/Woods 15.20/Waste 7.30/Excess 4.00/Road 2.32</t>
  </si>
  <si>
    <t>35.022.0501</t>
  </si>
  <si>
    <t>Jeffrey &amp; Jean Werner</t>
  </si>
  <si>
    <t>River Country Co-op</t>
  </si>
  <si>
    <t>Till 55.00/Waste 4.34/Pasture 5.00/Road 7.28</t>
  </si>
  <si>
    <t>Good Sales from 10/1/2020 through 9/30/2021</t>
  </si>
  <si>
    <t>Good Sales from 10/1/2021 through 12/31/2021</t>
  </si>
  <si>
    <t>40.028.0400</t>
  </si>
  <si>
    <t>Katherine Weyrens TTEE</t>
  </si>
  <si>
    <t>Ken &amp; Cynthia Billman</t>
  </si>
  <si>
    <t>Till 44.37/Woods 1.00</t>
  </si>
  <si>
    <t>55.731.0070</t>
  </si>
  <si>
    <t>Randy &amp; Diana Williamson</t>
  </si>
  <si>
    <t>Rudolph &amp; Anna Adnerson Trust</t>
  </si>
  <si>
    <t>Till 135.00/Pasture 19.00/Road 1.00/Excess 4.00</t>
  </si>
  <si>
    <t>42.031.0400, 42.031.0600, 42.031.0800 &amp; 28.036.0900</t>
  </si>
  <si>
    <t>44.008.0701</t>
  </si>
  <si>
    <t>Erik &amp; Solveig Ophaug</t>
  </si>
  <si>
    <t>Donald &amp; Mona Reynolds</t>
  </si>
  <si>
    <t>Till 34.50/Excess 0.64/Road 0.25</t>
  </si>
  <si>
    <t>**These sales will be used for the 2023 Assessment</t>
  </si>
  <si>
    <t>28.033.0100</t>
  </si>
  <si>
    <t>David Stehr</t>
  </si>
  <si>
    <t>Ryon &amp; Rachelle Simon</t>
  </si>
  <si>
    <t>Till 46.45/Waste 1.10/Road 0.90</t>
  </si>
  <si>
    <t>Steve Werner</t>
  </si>
  <si>
    <t>Jerry &amp; Maria Swanson</t>
  </si>
  <si>
    <t>Till 36.70/Woods 17.80/Waste 4.50/Road 0.71</t>
  </si>
  <si>
    <t>41.034.0900</t>
  </si>
  <si>
    <t>44.018.1301</t>
  </si>
  <si>
    <t>Travis &amp; Brenda Luhman</t>
  </si>
  <si>
    <t>Craig &amp; Karen Vangsness</t>
  </si>
  <si>
    <t>Till 53/Waste 7.6/Road 1</t>
  </si>
  <si>
    <t>44.024.0601</t>
  </si>
  <si>
    <t>Matthew Roth</t>
  </si>
  <si>
    <t>Janet &amp; Brad Munson</t>
  </si>
  <si>
    <t>Till 43.62/Woods 2.75/Waste 11.18/Road 1.65</t>
  </si>
  <si>
    <t>31.018.0200</t>
  </si>
  <si>
    <t>Joseph &amp; Laura McCurdy</t>
  </si>
  <si>
    <t>Nina Reyes</t>
  </si>
  <si>
    <t>Till 22/Woods 2/Waste 8/Other 4/Road 3</t>
  </si>
  <si>
    <t>46.005.0400</t>
  </si>
  <si>
    <t>SIF, LLP</t>
  </si>
  <si>
    <t>Thomas Fahey</t>
  </si>
  <si>
    <t>Till 82.43/Woods 2.64/Waste 9.13</t>
  </si>
  <si>
    <t>45.003.0600</t>
  </si>
  <si>
    <t>45.016.0100</t>
  </si>
  <si>
    <t>Kent &amp; Renne Otte</t>
  </si>
  <si>
    <t>Till 32/Pasture 11/Woods 3/Waste 13/Road 1</t>
  </si>
  <si>
    <t>34.012.0502</t>
  </si>
  <si>
    <t>Brian Smith, William Stewart &amp; Mier DC, LLC</t>
  </si>
  <si>
    <t>MBALT Farms, LLP</t>
  </si>
  <si>
    <t>Till 75.30/Wood 83.11/Waste 23.70/Road 1.84</t>
  </si>
  <si>
    <t>34.012.0300</t>
  </si>
  <si>
    <t>34.028.0801</t>
  </si>
  <si>
    <t>Trent Stemmann et al</t>
  </si>
  <si>
    <t xml:space="preserve">Millennium Trust Co </t>
  </si>
  <si>
    <t>Till 84.70/45.06 Woods/Waste 4.30/Excess 4.00/Road 0.99</t>
  </si>
  <si>
    <t>34.029.1000</t>
  </si>
  <si>
    <t>32.200.0310</t>
  </si>
  <si>
    <t>Wesley Moechnig et al</t>
  </si>
  <si>
    <t>Mary &amp; Jill Randall</t>
  </si>
  <si>
    <t>Till 27.50/Woods 20.42/ Waste 4.50/Road 1.00</t>
  </si>
  <si>
    <t>31.026.0301</t>
  </si>
  <si>
    <t>Anthony O'Reilly et al</t>
  </si>
  <si>
    <t>Scott &amp; Jane Rogers</t>
  </si>
  <si>
    <t>40.015.0702</t>
  </si>
  <si>
    <t>Leroy &amp; Decora Schliep</t>
  </si>
  <si>
    <t>Gail Butler</t>
  </si>
  <si>
    <t>46.028.2101</t>
  </si>
  <si>
    <t>Mitchell &amp; Lori Jackson</t>
  </si>
  <si>
    <t>Elisabeth Bennett</t>
  </si>
  <si>
    <t>Till 23.36/Excess 4.00/Waste 45.00/Woods 36.00/Road 0.43</t>
  </si>
  <si>
    <t>68.740.0400</t>
  </si>
  <si>
    <t>KWB Pine Island LLC</t>
  </si>
  <si>
    <t>Ronald Kundert et al</t>
  </si>
  <si>
    <t>68.740.0150, 68.200.0030</t>
  </si>
  <si>
    <t>68.740.0420</t>
  </si>
  <si>
    <t>Till 41/Woods 11.69/Waste 2.00</t>
  </si>
  <si>
    <t>68.200.0040</t>
  </si>
  <si>
    <t>Till 93.28/Woods 3.00</t>
  </si>
  <si>
    <t>Till 37.00/Waste 1.00/Road 2.00</t>
  </si>
  <si>
    <t>Till 32.54/Waste 3.70/Road 0.27</t>
  </si>
  <si>
    <t>Avg CPI</t>
  </si>
  <si>
    <t>Good Sales from 10/1/2021 through 9/30/2022</t>
  </si>
  <si>
    <t>28-024-0400</t>
  </si>
  <si>
    <t>Jessica Samuel &amp; Alex Johnson</t>
  </si>
  <si>
    <t>Thomas &amp; Linda Winter Trust</t>
  </si>
  <si>
    <t>47-007-0801</t>
  </si>
  <si>
    <t>Webster Brothers LLC</t>
  </si>
  <si>
    <t>47-007-0800</t>
  </si>
  <si>
    <t>Bucks Unlimited LLC</t>
  </si>
  <si>
    <t>T&amp;G Webster Inc</t>
  </si>
  <si>
    <t>Daniel &amp; Susan Schmitt</t>
  </si>
  <si>
    <t>Stephen Delahunt, Trustee</t>
  </si>
  <si>
    <t>30-010-0400</t>
  </si>
  <si>
    <t>68-700-0121</t>
  </si>
  <si>
    <t>The Trust Agreement of David &amp; Jeanette Morisette</t>
  </si>
  <si>
    <t>Ronald &amp; Karen Greenslade</t>
  </si>
  <si>
    <t>30-005-0500</t>
  </si>
  <si>
    <t>Nystuen Farm Limited Partnership</t>
  </si>
  <si>
    <t>Allan and Sharon Geyer</t>
  </si>
  <si>
    <t>Richard &amp; Jane Nielsen</t>
  </si>
  <si>
    <t>36-033-0200</t>
  </si>
  <si>
    <t>Susan Shacklett</t>
  </si>
  <si>
    <t>38-013-0901</t>
  </si>
  <si>
    <t>Daniel&amp; Jean Burdick Trust</t>
  </si>
  <si>
    <t>41-027-0700</t>
  </si>
  <si>
    <t>Chad &amp; Katherine Gustafson</t>
  </si>
  <si>
    <t>Marthaler Investments, Inc.</t>
  </si>
  <si>
    <t>42-014-0600</t>
  </si>
  <si>
    <t>Dustin Lindstrom</t>
  </si>
  <si>
    <t>James &amp; Judith Anderson</t>
  </si>
  <si>
    <t>36-003-0500</t>
  </si>
  <si>
    <t xml:space="preserve">Festal Farm Co. </t>
  </si>
  <si>
    <t>45-031-0302</t>
  </si>
  <si>
    <t>Bo Hu</t>
  </si>
  <si>
    <t>Estate of Menetta Stordahl</t>
  </si>
  <si>
    <t>34-035-0400</t>
  </si>
  <si>
    <t>Circle K Farms</t>
  </si>
  <si>
    <t>Anthony Montgomery &amp; Robin Holst, Trustee</t>
  </si>
  <si>
    <t>31-017-0900</t>
  </si>
  <si>
    <t>Dallas &amp; Connor Jacobson</t>
  </si>
  <si>
    <t>Bruce and Amber Campbell</t>
  </si>
  <si>
    <t>47-019-1000</t>
  </si>
  <si>
    <t>Spencer Everly</t>
  </si>
  <si>
    <t>Julie Swenson, et al</t>
  </si>
  <si>
    <t>35-100-0010</t>
  </si>
  <si>
    <t>Rodney Woock &amp; Louise Starr</t>
  </si>
  <si>
    <t>Phillp &amp; Marcia Maring</t>
  </si>
  <si>
    <t>Till 7/Pasture 2/Woods 12.74/Road .36</t>
  </si>
  <si>
    <t>35-002-0500 &amp; 35-001-0601</t>
  </si>
  <si>
    <t>40-013-0301</t>
  </si>
  <si>
    <t>Richard &amp; Ellen Lilla</t>
  </si>
  <si>
    <t>William &amp; Michele Stoen</t>
  </si>
  <si>
    <t>Till 11.5/Waste/2.95/Excess 4.00/Road 1.20</t>
  </si>
  <si>
    <t>Bruce &amp; Amber Campbell</t>
  </si>
  <si>
    <t>31-018-1000</t>
  </si>
  <si>
    <t>Till 13.01/Pasture 8.20/Woods 39.85/Waste 9.00/Road 1.73/Excess 4.00</t>
  </si>
  <si>
    <t>30-007-0701</t>
  </si>
  <si>
    <t>David Finnegan</t>
  </si>
  <si>
    <t>25-005-1500</t>
  </si>
  <si>
    <t>Benjamin &amp; Nicole O'Connor</t>
  </si>
  <si>
    <t>Robert &amp; Chong Lee</t>
  </si>
  <si>
    <t>Till 81.20/Woods 14.92/Waste 14/Excess 4/Road 2</t>
  </si>
  <si>
    <t>39-017-1500</t>
  </si>
  <si>
    <t>Patrick &amp; Roberta Callahan</t>
  </si>
  <si>
    <t>Glen &amp; Delores Kohrs</t>
  </si>
  <si>
    <t>Till 13.25/Woods 1.50/Excess 4/Rroad .25</t>
  </si>
  <si>
    <t>41-035-1100</t>
  </si>
  <si>
    <t>Shalini Gupta &amp; James Kleinschmit</t>
  </si>
  <si>
    <t>Steven &amp; Jacqueline Van Guilder</t>
  </si>
  <si>
    <t>25-023-0501</t>
  </si>
  <si>
    <t>Christopher &amp; Christi Buck</t>
  </si>
  <si>
    <t>William &amp; Joan Quiggle</t>
  </si>
  <si>
    <t>39-019-0300</t>
  </si>
  <si>
    <t>Brent &amp; Heather Schulz</t>
  </si>
  <si>
    <t>Rodney Boraas</t>
  </si>
  <si>
    <t>40-030-0102</t>
  </si>
  <si>
    <t>Lindsey Schumann</t>
  </si>
  <si>
    <t>Over 34.5 Ac = 93 study</t>
  </si>
  <si>
    <t>25-023-0400 &amp; 501</t>
  </si>
  <si>
    <t>K &amp; I Partnership</t>
  </si>
  <si>
    <t>33-026-0200</t>
  </si>
  <si>
    <t>BVN LLC</t>
  </si>
  <si>
    <t>John &amp; Janice Holst Trust</t>
  </si>
  <si>
    <t>34-223-0030</t>
  </si>
  <si>
    <t>Danny &amp; Dawn Tipcke</t>
  </si>
  <si>
    <t>Glen Craven Trust</t>
  </si>
  <si>
    <t>34.200.0040-34.200.0050 &amp; 34.223.0030</t>
  </si>
  <si>
    <t>31-023-0800</t>
  </si>
  <si>
    <t>37-005-1500</t>
  </si>
  <si>
    <t>Over 34.5 Ac = 95 study</t>
  </si>
  <si>
    <t>40-034-0900</t>
  </si>
  <si>
    <t>46-007-0200</t>
  </si>
  <si>
    <t>Goodhue County All AG -- under 34.5 acres</t>
  </si>
  <si>
    <t>all ag -- Under 34.5 Ac</t>
  </si>
  <si>
    <t>Todd &amp; Linda Kuyath</t>
  </si>
  <si>
    <t>Catherine Rebuffoni</t>
  </si>
  <si>
    <t>Till 19.18/Excess 4.00/Woods 8.78/Waste 7.04</t>
  </si>
  <si>
    <t>Frey Revocable Trust</t>
  </si>
  <si>
    <t>Cory &amp; Roberta McDonald</t>
  </si>
  <si>
    <t>Till 14.00/Excess 4.0/Pasture 10.45/Woods 15.55/Other 10.16</t>
  </si>
  <si>
    <t>Jeffrey &amp; Sara Nolte</t>
  </si>
  <si>
    <t>Dee Banitt Trust</t>
  </si>
  <si>
    <t>Till 41.00/Excess 4.00/Woods 15.0/Waste 15.00/Other 4.00</t>
  </si>
  <si>
    <t>Ries Farms LLC</t>
  </si>
  <si>
    <t>Till 13.00/Excess 4.00/Woods 8.39/Waste 2.00/Other 1.20</t>
  </si>
  <si>
    <t>46-007-0300; 46-006-0900; 46-006-0800</t>
  </si>
  <si>
    <t>28-126-0010</t>
  </si>
  <si>
    <t>Michael &amp; Joyce Conzemius</t>
  </si>
  <si>
    <t>Gesme Trust, Roger Gesme and Gesme Brothers LLC</t>
  </si>
  <si>
    <t>28-126-0060</t>
  </si>
  <si>
    <t>35-028-0402</t>
  </si>
  <si>
    <t>Loren Quaale</t>
  </si>
  <si>
    <t>36-022-0402</t>
  </si>
  <si>
    <t>David Herrlich</t>
  </si>
  <si>
    <t>Matthew &amp; Sarah Keller</t>
  </si>
  <si>
    <t>40-002-0201</t>
  </si>
  <si>
    <t>Dale &amp; Ann Stensland</t>
  </si>
  <si>
    <t>Erik Torjesen &amp; K McDowell</t>
  </si>
  <si>
    <t>42-027-0200</t>
  </si>
  <si>
    <t>Chris &amp; Kerry Finne</t>
  </si>
  <si>
    <t>44-034-0701</t>
  </si>
  <si>
    <t>LC Barsness (Mueller)</t>
  </si>
  <si>
    <t>Kayla &amp; Steven Werner</t>
  </si>
  <si>
    <t>46-011-0700</t>
  </si>
  <si>
    <t>Keith Carlson</t>
  </si>
  <si>
    <t>Roger &amp; Julie Lindquist-Peine</t>
  </si>
  <si>
    <t>44-034-0700</t>
  </si>
  <si>
    <t>Roger &amp; Lisa Overby</t>
  </si>
  <si>
    <t>28-034-0603</t>
  </si>
  <si>
    <t>Ingrid Kaiser</t>
  </si>
  <si>
    <t>Catherine Mahone</t>
  </si>
  <si>
    <t>32-007-1302</t>
  </si>
  <si>
    <t>Carolyn Boldt et al</t>
  </si>
  <si>
    <t>42-024-0302</t>
  </si>
  <si>
    <t>Ronald &amp; Kathryn Strusz</t>
  </si>
  <si>
    <t>Todd &amp; Patricia Dicke Trust</t>
  </si>
  <si>
    <t>45-026-0200</t>
  </si>
  <si>
    <t>Monica Vanderborght</t>
  </si>
  <si>
    <t>Corey &amp; Crystal Behlke</t>
  </si>
  <si>
    <t>25-010-0901</t>
  </si>
  <si>
    <t>Lyubox Farrell</t>
  </si>
  <si>
    <t>Christopher O'Reilly et al</t>
  </si>
  <si>
    <t xml:space="preserve">Till 44.17/Waste 3/Excess 4/Other </t>
  </si>
  <si>
    <t>25-022-0502</t>
  </si>
  <si>
    <t>Jean &amp; Thomas Schulte Rev Trust</t>
  </si>
  <si>
    <t>Angela and Jonathan Morken</t>
  </si>
  <si>
    <t>Till 12.5/Waste 4.82/Excess 4/Other 1.16</t>
  </si>
  <si>
    <t>25-030-0301</t>
  </si>
  <si>
    <t>Grant &amp; Brooke Williams</t>
  </si>
  <si>
    <t>Troy and Hannah Baker</t>
  </si>
  <si>
    <t>Till 10.6/Pasture 14.4/Excess 4/Other 1.79</t>
  </si>
  <si>
    <t>28-110-0010</t>
  </si>
  <si>
    <t>Jeffrey &amp; Melissa Hansen</t>
  </si>
  <si>
    <t>Mark &amp; Allison Nelson</t>
  </si>
  <si>
    <t>34-014-0802</t>
  </si>
  <si>
    <t>Randall and Nancy Cook</t>
  </si>
  <si>
    <t>Martin Miller et al</t>
  </si>
  <si>
    <t>Lorry &amp; Jeanne Wille Trust</t>
  </si>
  <si>
    <t>Duane Martenson &amp; DK Lunder</t>
  </si>
  <si>
    <t>Lane Barsness</t>
  </si>
  <si>
    <t>34-223-0010</t>
  </si>
  <si>
    <t>Douglas Noreen</t>
  </si>
  <si>
    <t>Till 16.88</t>
  </si>
  <si>
    <t>35-003-2000</t>
  </si>
  <si>
    <t>Peterson Brothers LLP</t>
  </si>
  <si>
    <t>HE &amp; SK Peterson Trust</t>
  </si>
  <si>
    <t>Till 13.75/Woods 2.25</t>
  </si>
  <si>
    <t>36-022-0403</t>
  </si>
  <si>
    <t>Ronald &amp; KM Keller Trust</t>
  </si>
  <si>
    <t>41-034-0500</t>
  </si>
  <si>
    <t>William &amp; Vanessa Porter</t>
  </si>
  <si>
    <t>C Richard &amp; Jan Elias</t>
  </si>
  <si>
    <t>44-008-1101</t>
  </si>
  <si>
    <t>Larry &amp; Ruthann Duda</t>
  </si>
  <si>
    <t>Till 13.15/Woods 1.75/ Excess 4/Other .1</t>
  </si>
  <si>
    <t>44-028-1301</t>
  </si>
  <si>
    <t>Bombay Dairy Co</t>
  </si>
  <si>
    <t>Kristin and William Samuelson</t>
  </si>
  <si>
    <t>Till 47/Pasture 11.77/Woods 6/Waste 8/Excess 5/Other 2.8</t>
  </si>
  <si>
    <t>46-007-0600</t>
  </si>
  <si>
    <t>Nicholas &amp; Catherine Ries</t>
  </si>
  <si>
    <t>Diane Neubauer</t>
  </si>
  <si>
    <t>Till 27.5/Woods 2.61/Waste 1/Excess 4/Other 2</t>
  </si>
  <si>
    <t>46-024-0400</t>
  </si>
  <si>
    <t>Kelly Daley &amp; Diane Neubauer</t>
  </si>
  <si>
    <t>Dean &amp; Carol Whitmore</t>
  </si>
  <si>
    <t>Till 12.68/Excess 4/Woods 10.77/Waste 10/Other .3</t>
  </si>
  <si>
    <t>Median CPI &amp; Price Paid / Tillable Acre</t>
  </si>
  <si>
    <t>Average CPI &amp; Price Paid / Tillable Acre</t>
  </si>
  <si>
    <t>Pasture 10/Woods 2.33/Excess 4.00/BS 3.00/Road .67</t>
  </si>
  <si>
    <t>42-014-0901 &amp; 42-134-0050</t>
  </si>
  <si>
    <t>30-004-0402</t>
  </si>
  <si>
    <t>Jonathan &amp; Angela Morken</t>
  </si>
  <si>
    <t>Summit Farmland IV, LLP</t>
  </si>
  <si>
    <t>median CPI &amp; Price Paid / Tillable Acre</t>
  </si>
  <si>
    <t>average CPI &amp; Price Paid/ Tillable Acre</t>
  </si>
  <si>
    <t>30.010.0100</t>
  </si>
  <si>
    <t>34.036.1000</t>
  </si>
  <si>
    <t>36.003.0300, 36.003.0400, 36.100.0010 &amp; 66.640.0100, 66.640.0090</t>
  </si>
  <si>
    <t>38.013.0800</t>
  </si>
  <si>
    <t>42-021-2200 &amp; 42-027-0401</t>
  </si>
  <si>
    <t>44-028-1200, 44-027-2500 &amp; 44-027-3500</t>
  </si>
  <si>
    <t>45-026-0100 &amp; 45-026-0900</t>
  </si>
  <si>
    <t>25-006-0700</t>
  </si>
  <si>
    <t>D Zielke &amp; A T Cappla</t>
  </si>
  <si>
    <t>Till 20/Excess 4/Woods 8.89/Waste 1/Other 2</t>
  </si>
  <si>
    <t>Edward Cleary et al</t>
  </si>
  <si>
    <t>41-035-1700</t>
  </si>
  <si>
    <t>Under 34.5 Ac</t>
  </si>
  <si>
    <t>Till 26.5/Other 1.0/Woods .99</t>
  </si>
  <si>
    <t>28-110-0030</t>
  </si>
  <si>
    <t>Till 11.2/Other 10.37/Waste .71/Excess 1/Road .11</t>
  </si>
  <si>
    <t>41-035-2503</t>
  </si>
  <si>
    <t>Till 15.15/Pasture 12.85/Excess 4.00/Other 1.00/Road 1.00</t>
  </si>
  <si>
    <t>9/20/2022    2/24/2023</t>
  </si>
  <si>
    <t>Till 141.66/Woods 97.07/Waste 1.0/Other 5.0/Pasture 1/ Road 4.03</t>
  </si>
  <si>
    <t>Till 51.0 /Pasture 2.38/Other 1.0</t>
  </si>
  <si>
    <t>Till 76.5 / Waste 3.5</t>
  </si>
  <si>
    <t>Till 155.1 / Rd 4.9</t>
  </si>
  <si>
    <t>Till 140.20 / Waste 2.79 / Excess 4 / Other 4</t>
  </si>
  <si>
    <t>Till 74.66 / Woods 2.30 / Waste 2.19  / Road 2.50</t>
  </si>
  <si>
    <t>Till 20 / Woods 16.32 / Waste 3  / Other .36</t>
  </si>
  <si>
    <t>Till 188.76 / Waste 2.00 / Road 5.53</t>
  </si>
  <si>
    <t>Till 287.30 / Waste 26.00 / Road 1.98</t>
  </si>
  <si>
    <t>Till 68.59 / Road 2.6 / Other 7.20</t>
  </si>
  <si>
    <t>Till 11 /Excess 1 / Woods 25.52 / Waste 5.70 / Other .58</t>
  </si>
  <si>
    <t>Till 63.84 / Woods 2.60</t>
  </si>
  <si>
    <t>Till 130.75 / Woods 6.0 / Waste 14.0 / Road 4.0</t>
  </si>
  <si>
    <t>Till 69.31 / Waste 1.00 / Road .63</t>
  </si>
  <si>
    <t>Till 42 / Pasture 2.5 / Woods 30.27 / Waste 4.95 / Road .28</t>
  </si>
  <si>
    <t>Till 29 / Pasture 9.50 / Waste 42.50 / Rd 4.22</t>
  </si>
  <si>
    <t>Till 70 / Woods 18 / Waste 1.5 / Excess .27 / Road 3.75</t>
  </si>
  <si>
    <t>Till 125.70 / Pasture 12.5 / Woods .95 / Waste 7.38 / Other 2.92</t>
  </si>
  <si>
    <t>Till 69.07 /Waste 5.6 / Pasture .80 / Other 2.25 / Woods 6.79</t>
  </si>
  <si>
    <t>Till 231.52 / Waste 22.48 / Road 6.00</t>
  </si>
  <si>
    <t>Till 202.5 /Woods 14.0 / Waste 5.39 / Road 1.73</t>
  </si>
  <si>
    <t>Till 114 / Excess1 / Pasture 16.24 / Woods 8.00 / Waste 10.00 &amp; Road 3.21</t>
  </si>
  <si>
    <t>Till 35 / Woods 1.0  / Waste 4</t>
  </si>
  <si>
    <t>Till 143  / Waste 3.0 / Road 4.66</t>
  </si>
  <si>
    <t>Till 157 / Woods 4.52 / Waste 10.23  / Road 5.80</t>
  </si>
  <si>
    <t>Till 47.50 / Woods 11.6 / Waste 6 / Other 1</t>
  </si>
  <si>
    <t>Till 162.4 / Road 4.0 / Other 9.21</t>
  </si>
  <si>
    <t>Pasture 32.15 /Woods 54 / Waste 4.06 / Other 5</t>
  </si>
  <si>
    <t>Till 16.4 / Excess 6 / Woods 34.07 / Waste 3.00 / Road 1.0 / Other 1.20</t>
  </si>
  <si>
    <t>Till 58  /Pasture 13.24 / Waste 2.00 / Road 1.00</t>
  </si>
  <si>
    <t>Till 67.11 / Woods 1.9 / Waste 5.56 / Other 2.01 / Rd 2.08</t>
  </si>
  <si>
    <t>Till 100.00 / Waste 4.86 / Road 3.00</t>
  </si>
  <si>
    <t>Till 21.56 / Pasture 20.49 / Waste 1.30 / Road .07</t>
  </si>
  <si>
    <t>Till 53.91 / Waste 6.32 / Road 3.31</t>
  </si>
  <si>
    <t>Goodhue County Ag - Land Only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</si>
</sst>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m/d;@"/>
    <numFmt numFmtId="167" formatCode="m/d/yy;@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i/>
      <u/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20"/>
      <name val="Arial"/>
      <family val="2"/>
    </font>
    <font>
      <b/>
      <sz val="14"/>
      <name val="Times New Roman"/>
      <family val="1"/>
    </font>
    <font>
      <sz val="16"/>
      <color rgb="FFFF0000"/>
      <name val="Arial"/>
      <family val="2"/>
    </font>
    <font>
      <u/>
      <sz val="14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  <font>
      <b/>
      <u/>
      <sz val="12"/>
      <name val="Arial"/>
      <family val="2"/>
    </font>
    <font>
      <sz val="8"/>
      <name val="Times New Roman"/>
      <family val="1"/>
    </font>
    <font>
      <sz val="6"/>
      <color theme="1"/>
      <name val="Arial"/>
      <family val="2"/>
    </font>
    <font>
      <sz val="9.5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9.5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2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3" fillId="7" borderId="0" applyNumberFormat="0" applyBorder="0" applyAlignment="0" applyProtection="0"/>
  </cellStyleXfs>
  <cellXfs count="430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2" fillId="0" borderId="0" xfId="1" applyFont="1" applyAlignment="1">
      <alignment horizontal="left"/>
    </xf>
    <xf numFmtId="0" fontId="5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horizontal="center"/>
    </xf>
    <xf numFmtId="0" fontId="1" fillId="0" borderId="0" xfId="1" applyFill="1"/>
    <xf numFmtId="10" fontId="1" fillId="0" borderId="0" xfId="1" applyNumberFormat="1"/>
    <xf numFmtId="164" fontId="1" fillId="0" borderId="0" xfId="1" applyNumberFormat="1" applyAlignment="1">
      <alignment horizontal="right"/>
    </xf>
    <xf numFmtId="2" fontId="1" fillId="0" borderId="0" xfId="1" applyNumberFormat="1" applyAlignment="1">
      <alignment horizontal="right"/>
    </xf>
    <xf numFmtId="10" fontId="1" fillId="0" borderId="0" xfId="3" applyNumberFormat="1" applyFont="1" applyAlignment="1">
      <alignment horizontal="right"/>
    </xf>
    <xf numFmtId="14" fontId="1" fillId="0" borderId="0" xfId="1" applyNumberFormat="1" applyAlignment="1">
      <alignment horizontal="right"/>
    </xf>
    <xf numFmtId="10" fontId="1" fillId="0" borderId="0" xfId="1" applyNumberFormat="1" applyAlignment="1">
      <alignment horizontal="right"/>
    </xf>
    <xf numFmtId="164" fontId="5" fillId="0" borderId="0" xfId="1" applyNumberFormat="1" applyFont="1" applyAlignment="1">
      <alignment horizontal="right"/>
    </xf>
    <xf numFmtId="164" fontId="7" fillId="0" borderId="0" xfId="1" applyNumberFormat="1" applyFont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1" fillId="0" borderId="0" xfId="1" applyNumberFormat="1" applyFill="1" applyAlignment="1">
      <alignment horizontal="right"/>
    </xf>
    <xf numFmtId="0" fontId="1" fillId="0" borderId="0" xfId="3" applyNumberFormat="1" applyFont="1" applyAlignment="1">
      <alignment horizontal="right"/>
    </xf>
    <xf numFmtId="0" fontId="1" fillId="0" borderId="0" xfId="1" applyFill="1" applyAlignment="1">
      <alignment horizontal="right"/>
    </xf>
    <xf numFmtId="0" fontId="5" fillId="0" borderId="0" xfId="1" applyFont="1" applyFill="1" applyAlignment="1">
      <alignment horizontal="right"/>
    </xf>
    <xf numFmtId="0" fontId="7" fillId="0" borderId="0" xfId="1" applyFont="1" applyFill="1"/>
    <xf numFmtId="164" fontId="1" fillId="0" borderId="0" xfId="1" applyNumberForma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2" fontId="1" fillId="0" borderId="0" xfId="1" applyNumberFormat="1" applyFill="1" applyAlignment="1">
      <alignment horizontal="right"/>
    </xf>
    <xf numFmtId="0" fontId="5" fillId="0" borderId="0" xfId="1" applyNumberFormat="1" applyFont="1" applyFill="1" applyAlignment="1">
      <alignment horizontal="right"/>
    </xf>
    <xf numFmtId="0" fontId="11" fillId="0" borderId="0" xfId="1" applyFont="1"/>
    <xf numFmtId="0" fontId="12" fillId="0" borderId="0" xfId="1" applyFont="1"/>
    <xf numFmtId="0" fontId="10" fillId="0" borderId="0" xfId="1" applyFont="1"/>
    <xf numFmtId="0" fontId="13" fillId="0" borderId="0" xfId="1" applyFont="1"/>
    <xf numFmtId="0" fontId="17" fillId="0" borderId="0" xfId="1" applyFont="1" applyFill="1"/>
    <xf numFmtId="0" fontId="18" fillId="0" borderId="0" xfId="1" applyFont="1" applyFill="1"/>
    <xf numFmtId="0" fontId="14" fillId="0" borderId="0" xfId="1" applyFont="1"/>
    <xf numFmtId="0" fontId="15" fillId="0" borderId="0" xfId="1" applyFont="1"/>
    <xf numFmtId="2" fontId="16" fillId="0" borderId="0" xfId="1" applyNumberFormat="1" applyFont="1"/>
    <xf numFmtId="0" fontId="16" fillId="0" borderId="0" xfId="1" applyFont="1"/>
    <xf numFmtId="0" fontId="21" fillId="0" borderId="0" xfId="0" applyFont="1"/>
    <xf numFmtId="14" fontId="11" fillId="0" borderId="0" xfId="1" applyNumberFormat="1" applyFont="1"/>
    <xf numFmtId="166" fontId="18" fillId="0" borderId="0" xfId="1" applyNumberFormat="1" applyFont="1" applyFill="1" applyAlignment="1">
      <alignment horizontal="right"/>
    </xf>
    <xf numFmtId="164" fontId="18" fillId="0" borderId="0" xfId="1" applyNumberFormat="1" applyFont="1" applyFill="1" applyAlignment="1">
      <alignment horizontal="right"/>
    </xf>
    <xf numFmtId="10" fontId="7" fillId="0" borderId="0" xfId="3" applyNumberFormat="1" applyFont="1" applyFill="1" applyAlignment="1">
      <alignment horizontal="right"/>
    </xf>
    <xf numFmtId="0" fontId="18" fillId="0" borderId="0" xfId="1" applyFont="1" applyFill="1" applyAlignment="1">
      <alignment horizontal="right"/>
    </xf>
    <xf numFmtId="164" fontId="18" fillId="0" borderId="0" xfId="2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right"/>
    </xf>
    <xf numFmtId="166" fontId="18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>
      <alignment horizontal="right"/>
    </xf>
    <xf numFmtId="164" fontId="7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164" fontId="7" fillId="0" borderId="0" xfId="2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right"/>
    </xf>
    <xf numFmtId="2" fontId="7" fillId="0" borderId="0" xfId="1" applyNumberFormat="1" applyFont="1" applyFill="1" applyAlignment="1">
      <alignment horizontal="right"/>
    </xf>
    <xf numFmtId="0" fontId="24" fillId="0" borderId="0" xfId="1" applyFont="1"/>
    <xf numFmtId="2" fontId="12" fillId="0" borderId="0" xfId="1" applyNumberFormat="1" applyFont="1"/>
    <xf numFmtId="164" fontId="22" fillId="0" borderId="0" xfId="1" applyNumberFormat="1" applyFont="1" applyBorder="1" applyAlignment="1">
      <alignment horizontal="right"/>
    </xf>
    <xf numFmtId="0" fontId="22" fillId="0" borderId="0" xfId="1" applyFont="1" applyBorder="1" applyAlignment="1">
      <alignment horizontal="right"/>
    </xf>
    <xf numFmtId="0" fontId="23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25" fillId="0" borderId="0" xfId="1" applyFont="1"/>
    <xf numFmtId="164" fontId="23" fillId="0" borderId="0" xfId="1" applyNumberFormat="1" applyFont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4" fontId="6" fillId="0" borderId="0" xfId="1" applyNumberFormat="1" applyFont="1" applyFill="1" applyAlignment="1">
      <alignment horizontal="right"/>
    </xf>
    <xf numFmtId="0" fontId="26" fillId="0" borderId="0" xfId="0" applyFont="1"/>
    <xf numFmtId="4" fontId="23" fillId="0" borderId="0" xfId="1" applyNumberFormat="1" applyFont="1" applyBorder="1" applyAlignment="1">
      <alignment horizontal="right"/>
    </xf>
    <xf numFmtId="2" fontId="23" fillId="0" borderId="0" xfId="1" applyNumberFormat="1" applyFont="1"/>
    <xf numFmtId="2" fontId="2" fillId="0" borderId="0" xfId="1" applyNumberFormat="1" applyFont="1"/>
    <xf numFmtId="0" fontId="29" fillId="0" borderId="0" xfId="0" applyFont="1"/>
    <xf numFmtId="0" fontId="19" fillId="2" borderId="2" xfId="1" applyFont="1" applyFill="1" applyBorder="1" applyAlignment="1">
      <alignment horizontal="right"/>
    </xf>
    <xf numFmtId="10" fontId="19" fillId="2" borderId="0" xfId="3" applyNumberFormat="1" applyFont="1" applyFill="1" applyAlignment="1">
      <alignment horizontal="right"/>
    </xf>
    <xf numFmtId="0" fontId="29" fillId="2" borderId="0" xfId="0" applyFont="1" applyFill="1"/>
    <xf numFmtId="0" fontId="23" fillId="0" borderId="0" xfId="0" applyFont="1"/>
    <xf numFmtId="14" fontId="3" fillId="0" borderId="0" xfId="1" applyNumberFormat="1" applyFont="1"/>
    <xf numFmtId="0" fontId="30" fillId="0" borderId="0" xfId="1" applyFont="1"/>
    <xf numFmtId="0" fontId="31" fillId="0" borderId="0" xfId="1" applyFont="1"/>
    <xf numFmtId="2" fontId="17" fillId="0" borderId="0" xfId="1" applyNumberFormat="1" applyFont="1"/>
    <xf numFmtId="4" fontId="24" fillId="0" borderId="0" xfId="1" applyNumberFormat="1" applyFont="1"/>
    <xf numFmtId="3" fontId="9" fillId="0" borderId="0" xfId="1" applyNumberFormat="1" applyFont="1"/>
    <xf numFmtId="3" fontId="4" fillId="0" borderId="0" xfId="1" applyNumberFormat="1" applyFont="1"/>
    <xf numFmtId="3" fontId="28" fillId="0" borderId="2" xfId="1" applyNumberFormat="1" applyFont="1" applyBorder="1" applyAlignment="1">
      <alignment horizontal="right"/>
    </xf>
    <xf numFmtId="10" fontId="28" fillId="0" borderId="2" xfId="1" applyNumberFormat="1" applyFont="1" applyBorder="1" applyAlignment="1">
      <alignment horizontal="right"/>
    </xf>
    <xf numFmtId="0" fontId="6" fillId="0" borderId="0" xfId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23" fillId="0" borderId="0" xfId="1" applyFont="1" applyFill="1" applyBorder="1" applyAlignment="1">
      <alignment horizontal="right" wrapText="1"/>
    </xf>
    <xf numFmtId="10" fontId="29" fillId="0" borderId="0" xfId="1" applyNumberFormat="1" applyFont="1" applyFill="1" applyAlignment="1">
      <alignment horizontal="right"/>
    </xf>
    <xf numFmtId="10" fontId="29" fillId="0" borderId="0" xfId="1" applyNumberFormat="1" applyFont="1" applyFill="1" applyAlignment="1">
      <alignment horizontal="left"/>
    </xf>
    <xf numFmtId="0" fontId="20" fillId="0" borderId="1" xfId="0" applyNumberFormat="1" applyFont="1" applyFill="1" applyBorder="1" applyAlignment="1" applyProtection="1">
      <alignment horizontal="left" wrapText="1"/>
    </xf>
    <xf numFmtId="167" fontId="20" fillId="0" borderId="2" xfId="1" applyNumberFormat="1" applyFont="1" applyBorder="1" applyAlignment="1">
      <alignment horizontal="right"/>
    </xf>
    <xf numFmtId="164" fontId="20" fillId="0" borderId="2" xfId="1" applyNumberFormat="1" applyFont="1" applyBorder="1" applyAlignment="1">
      <alignment horizontal="right"/>
    </xf>
    <xf numFmtId="0" fontId="20" fillId="0" borderId="2" xfId="1" applyFont="1" applyBorder="1" applyAlignment="1">
      <alignment horizontal="right"/>
    </xf>
    <xf numFmtId="3" fontId="20" fillId="0" borderId="2" xfId="1" applyNumberFormat="1" applyFont="1" applyBorder="1" applyAlignment="1">
      <alignment horizontal="right"/>
    </xf>
    <xf numFmtId="0" fontId="20" fillId="0" borderId="2" xfId="1" applyFont="1" applyBorder="1"/>
    <xf numFmtId="164" fontId="20" fillId="2" borderId="2" xfId="1" applyNumberFormat="1" applyFont="1" applyFill="1" applyBorder="1" applyAlignment="1">
      <alignment horizontal="right"/>
    </xf>
    <xf numFmtId="0" fontId="27" fillId="0" borderId="0" xfId="0" applyFont="1"/>
    <xf numFmtId="0" fontId="20" fillId="0" borderId="3" xfId="0" applyNumberFormat="1" applyFont="1" applyFill="1" applyBorder="1" applyAlignment="1" applyProtection="1">
      <alignment horizontal="left" wrapText="1"/>
    </xf>
    <xf numFmtId="10" fontId="20" fillId="0" borderId="2" xfId="1" applyNumberFormat="1" applyFont="1" applyBorder="1" applyAlignment="1">
      <alignment horizontal="right"/>
    </xf>
    <xf numFmtId="0" fontId="20" fillId="0" borderId="2" xfId="1" applyFont="1" applyBorder="1" applyAlignment="1">
      <alignment wrapText="1"/>
    </xf>
    <xf numFmtId="0" fontId="20" fillId="0" borderId="2" xfId="0" applyFont="1" applyBorder="1"/>
    <xf numFmtId="10" fontId="20" fillId="0" borderId="2" xfId="3" applyNumberFormat="1" applyFont="1" applyFill="1" applyBorder="1" applyAlignment="1">
      <alignment horizontal="right"/>
    </xf>
    <xf numFmtId="0" fontId="20" fillId="0" borderId="4" xfId="0" applyNumberFormat="1" applyFont="1" applyFill="1" applyBorder="1" applyAlignment="1" applyProtection="1">
      <alignment horizontal="left" wrapText="1"/>
    </xf>
    <xf numFmtId="0" fontId="20" fillId="0" borderId="5" xfId="1" applyFont="1" applyBorder="1" applyAlignment="1">
      <alignment horizontal="right"/>
    </xf>
    <xf numFmtId="0" fontId="20" fillId="0" borderId="2" xfId="1" applyFont="1" applyFill="1" applyBorder="1" applyAlignment="1">
      <alignment horizontal="right" wrapText="1"/>
    </xf>
    <xf numFmtId="164" fontId="20" fillId="0" borderId="2" xfId="2" applyNumberFormat="1" applyFont="1" applyFill="1" applyBorder="1" applyAlignment="1">
      <alignment horizontal="right" wrapText="1"/>
    </xf>
    <xf numFmtId="164" fontId="20" fillId="0" borderId="2" xfId="1" applyNumberFormat="1" applyFont="1" applyFill="1" applyBorder="1" applyAlignment="1">
      <alignment horizontal="right" wrapText="1"/>
    </xf>
    <xf numFmtId="0" fontId="20" fillId="0" borderId="2" xfId="1" applyFont="1" applyFill="1" applyBorder="1" applyAlignment="1">
      <alignment horizontal="center" wrapText="1"/>
    </xf>
    <xf numFmtId="165" fontId="20" fillId="0" borderId="2" xfId="1" applyNumberFormat="1" applyFont="1" applyBorder="1" applyAlignment="1">
      <alignment horizontal="right" wrapText="1"/>
    </xf>
    <xf numFmtId="0" fontId="20" fillId="0" borderId="2" xfId="0" applyFont="1" applyBorder="1" applyAlignment="1">
      <alignment wrapText="1"/>
    </xf>
    <xf numFmtId="167" fontId="20" fillId="0" borderId="2" xfId="0" applyNumberFormat="1" applyFont="1" applyBorder="1"/>
    <xf numFmtId="164" fontId="20" fillId="0" borderId="2" xfId="0" applyNumberFormat="1" applyFont="1" applyBorder="1"/>
    <xf numFmtId="165" fontId="20" fillId="0" borderId="2" xfId="1" applyNumberFormat="1" applyFont="1" applyBorder="1" applyAlignment="1">
      <alignment horizontal="right"/>
    </xf>
    <xf numFmtId="0" fontId="33" fillId="0" borderId="2" xfId="0" applyFont="1" applyBorder="1"/>
    <xf numFmtId="10" fontId="20" fillId="0" borderId="2" xfId="4" applyNumberFormat="1" applyFont="1" applyBorder="1"/>
    <xf numFmtId="3" fontId="20" fillId="0" borderId="2" xfId="1" applyNumberFormat="1" applyFont="1" applyFill="1" applyBorder="1" applyAlignment="1">
      <alignment horizontal="right" wrapText="1"/>
    </xf>
    <xf numFmtId="164" fontId="33" fillId="0" borderId="2" xfId="0" applyNumberFormat="1" applyFont="1" applyBorder="1"/>
    <xf numFmtId="0" fontId="20" fillId="0" borderId="7" xfId="0" applyFont="1" applyBorder="1"/>
    <xf numFmtId="0" fontId="33" fillId="0" borderId="7" xfId="0" applyFont="1" applyBorder="1"/>
    <xf numFmtId="0" fontId="23" fillId="0" borderId="2" xfId="0" applyFont="1" applyBorder="1"/>
    <xf numFmtId="0" fontId="20" fillId="0" borderId="2" xfId="1" applyNumberFormat="1" applyFont="1" applyBorder="1"/>
    <xf numFmtId="2" fontId="20" fillId="0" borderId="2" xfId="1" applyNumberFormat="1" applyFont="1" applyBorder="1" applyAlignment="1">
      <alignment horizontal="right"/>
    </xf>
    <xf numFmtId="164" fontId="20" fillId="0" borderId="2" xfId="1" applyNumberFormat="1" applyFont="1" applyFill="1" applyBorder="1" applyAlignment="1">
      <alignment horizontal="right"/>
    </xf>
    <xf numFmtId="2" fontId="20" fillId="0" borderId="2" xfId="1" applyNumberFormat="1" applyFont="1" applyFill="1" applyBorder="1" applyAlignment="1">
      <alignment horizontal="right"/>
    </xf>
    <xf numFmtId="42" fontId="20" fillId="0" borderId="2" xfId="1" applyNumberFormat="1" applyFont="1" applyFill="1" applyBorder="1" applyAlignment="1">
      <alignment horizontal="right"/>
    </xf>
    <xf numFmtId="0" fontId="20" fillId="0" borderId="2" xfId="1" applyNumberFormat="1" applyFont="1" applyFill="1" applyBorder="1" applyAlignment="1">
      <alignment horizontal="right"/>
    </xf>
    <xf numFmtId="0" fontId="20" fillId="0" borderId="2" xfId="1" applyFont="1" applyFill="1" applyBorder="1"/>
    <xf numFmtId="0" fontId="20" fillId="0" borderId="2" xfId="1" applyNumberFormat="1" applyFont="1" applyFill="1" applyBorder="1"/>
    <xf numFmtId="167" fontId="20" fillId="0" borderId="2" xfId="1" applyNumberFormat="1" applyFont="1" applyFill="1" applyBorder="1" applyAlignment="1">
      <alignment horizontal="right"/>
    </xf>
    <xf numFmtId="0" fontId="1" fillId="0" borderId="0" xfId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24" fillId="0" borderId="0" xfId="1" applyFont="1" applyAlignment="1">
      <alignment horizontal="right"/>
    </xf>
    <xf numFmtId="2" fontId="12" fillId="0" borderId="0" xfId="1" applyNumberFormat="1" applyFont="1" applyAlignment="1">
      <alignment horizontal="right"/>
    </xf>
    <xf numFmtId="2" fontId="23" fillId="0" borderId="0" xfId="1" applyNumberFormat="1" applyFont="1" applyAlignment="1">
      <alignment horizontal="right"/>
    </xf>
    <xf numFmtId="4" fontId="6" fillId="0" borderId="0" xfId="1" applyNumberFormat="1" applyFont="1"/>
    <xf numFmtId="42" fontId="1" fillId="0" borderId="0" xfId="1" applyNumberFormat="1" applyFill="1" applyAlignment="1">
      <alignment horizontal="right"/>
    </xf>
    <xf numFmtId="0" fontId="1" fillId="0" borderId="0" xfId="1" applyNumberFormat="1" applyFont="1" applyFill="1" applyAlignment="1">
      <alignment horizontal="right"/>
    </xf>
    <xf numFmtId="0" fontId="20" fillId="0" borderId="2" xfId="1" applyNumberFormat="1" applyFont="1" applyBorder="1" applyAlignment="1">
      <alignment wrapText="1"/>
    </xf>
    <xf numFmtId="167" fontId="20" fillId="0" borderId="2" xfId="1" applyNumberFormat="1" applyFont="1" applyBorder="1" applyAlignment="1">
      <alignment wrapText="1"/>
    </xf>
    <xf numFmtId="0" fontId="20" fillId="0" borderId="2" xfId="1" applyFont="1" applyBorder="1" applyAlignment="1">
      <alignment horizontal="center" wrapText="1"/>
    </xf>
    <xf numFmtId="164" fontId="20" fillId="0" borderId="2" xfId="2" applyNumberFormat="1" applyFont="1" applyFill="1" applyBorder="1" applyAlignment="1">
      <alignment horizontal="center" wrapText="1"/>
    </xf>
    <xf numFmtId="0" fontId="20" fillId="0" borderId="2" xfId="1" applyFont="1" applyBorder="1" applyAlignment="1">
      <alignment horizontal="left"/>
    </xf>
    <xf numFmtId="0" fontId="20" fillId="0" borderId="9" xfId="1" applyFont="1" applyBorder="1"/>
    <xf numFmtId="0" fontId="20" fillId="0" borderId="9" xfId="1" applyNumberFormat="1" applyFont="1" applyBorder="1"/>
    <xf numFmtId="167" fontId="20" fillId="0" borderId="9" xfId="1" applyNumberFormat="1" applyFont="1" applyBorder="1"/>
    <xf numFmtId="164" fontId="20" fillId="2" borderId="9" xfId="1" applyNumberFormat="1" applyFont="1" applyFill="1" applyBorder="1" applyAlignment="1">
      <alignment horizontal="right"/>
    </xf>
    <xf numFmtId="42" fontId="20" fillId="0" borderId="9" xfId="1" applyNumberFormat="1" applyFont="1" applyFill="1" applyBorder="1"/>
    <xf numFmtId="0" fontId="20" fillId="0" borderId="9" xfId="1" applyNumberFormat="1" applyFont="1" applyFill="1" applyBorder="1" applyAlignment="1">
      <alignment horizontal="right"/>
    </xf>
    <xf numFmtId="0" fontId="1" fillId="0" borderId="2" xfId="1" applyBorder="1"/>
    <xf numFmtId="0" fontId="1" fillId="0" borderId="2" xfId="1" applyFont="1" applyBorder="1"/>
    <xf numFmtId="0" fontId="7" fillId="0" borderId="2" xfId="1" applyFont="1" applyBorder="1"/>
    <xf numFmtId="167" fontId="1" fillId="0" borderId="2" xfId="1" applyNumberFormat="1" applyBorder="1"/>
    <xf numFmtId="0" fontId="1" fillId="0" borderId="2" xfId="1" applyNumberFormat="1" applyFill="1" applyBorder="1" applyAlignment="1">
      <alignment horizontal="right"/>
    </xf>
    <xf numFmtId="0" fontId="1" fillId="0" borderId="2" xfId="1" applyFill="1" applyBorder="1"/>
    <xf numFmtId="0" fontId="0" fillId="0" borderId="0" xfId="0" applyBorder="1"/>
    <xf numFmtId="2" fontId="1" fillId="0" borderId="0" xfId="1" applyNumberFormat="1" applyFill="1" applyBorder="1" applyAlignment="1">
      <alignment horizontal="right"/>
    </xf>
    <xf numFmtId="0" fontId="7" fillId="0" borderId="0" xfId="1" applyFont="1" applyFill="1" applyBorder="1"/>
    <xf numFmtId="0" fontId="1" fillId="3" borderId="0" xfId="1" applyFill="1"/>
    <xf numFmtId="0" fontId="8" fillId="3" borderId="0" xfId="1" applyFont="1" applyFill="1"/>
    <xf numFmtId="0" fontId="0" fillId="3" borderId="0" xfId="0" applyFill="1"/>
    <xf numFmtId="0" fontId="8" fillId="3" borderId="0" xfId="1" applyFont="1" applyFill="1" applyAlignment="1">
      <alignment horizontal="center"/>
    </xf>
    <xf numFmtId="0" fontId="9" fillId="3" borderId="0" xfId="1" applyFont="1" applyFill="1"/>
    <xf numFmtId="0" fontId="3" fillId="3" borderId="0" xfId="1" applyFont="1" applyFill="1" applyAlignment="1">
      <alignment horizontal="left"/>
    </xf>
    <xf numFmtId="0" fontId="25" fillId="3" borderId="0" xfId="1" applyFont="1" applyFill="1"/>
    <xf numFmtId="0" fontId="1" fillId="3" borderId="0" xfId="1" applyFont="1" applyFill="1"/>
    <xf numFmtId="0" fontId="3" fillId="3" borderId="0" xfId="1" applyFont="1" applyFill="1"/>
    <xf numFmtId="0" fontId="4" fillId="3" borderId="0" xfId="1" applyFont="1" applyFill="1"/>
    <xf numFmtId="14" fontId="11" fillId="3" borderId="0" xfId="1" applyNumberFormat="1" applyFont="1" applyFill="1"/>
    <xf numFmtId="0" fontId="7" fillId="3" borderId="0" xfId="1" applyFont="1" applyFill="1"/>
    <xf numFmtId="14" fontId="1" fillId="3" borderId="0" xfId="1" applyNumberFormat="1" applyFill="1" applyAlignment="1">
      <alignment horizontal="right"/>
    </xf>
    <xf numFmtId="164" fontId="1" fillId="3" borderId="0" xfId="1" applyNumberFormat="1" applyFill="1" applyAlignment="1">
      <alignment horizontal="right"/>
    </xf>
    <xf numFmtId="2" fontId="1" fillId="3" borderId="0" xfId="1" applyNumberFormat="1" applyFill="1" applyAlignment="1">
      <alignment horizontal="right"/>
    </xf>
    <xf numFmtId="0" fontId="1" fillId="3" borderId="0" xfId="1" applyFill="1" applyAlignment="1">
      <alignment horizontal="right"/>
    </xf>
    <xf numFmtId="0" fontId="1" fillId="3" borderId="0" xfId="1" applyNumberFormat="1" applyFill="1" applyAlignment="1">
      <alignment horizontal="right"/>
    </xf>
    <xf numFmtId="164" fontId="1" fillId="3" borderId="0" xfId="1" applyNumberFormat="1" applyFont="1" applyFill="1" applyAlignment="1">
      <alignment horizontal="right"/>
    </xf>
    <xf numFmtId="0" fontId="1" fillId="0" borderId="0" xfId="1" applyFont="1" applyFill="1"/>
    <xf numFmtId="0" fontId="1" fillId="0" borderId="0" xfId="1" applyNumberFormat="1" applyFont="1" applyFill="1"/>
    <xf numFmtId="167" fontId="1" fillId="0" borderId="0" xfId="1" applyNumberFormat="1" applyFill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right"/>
    </xf>
    <xf numFmtId="0" fontId="23" fillId="0" borderId="0" xfId="1" applyFont="1" applyFill="1" applyBorder="1" applyAlignment="1">
      <alignment horizontal="right"/>
    </xf>
    <xf numFmtId="4" fontId="23" fillId="0" borderId="0" xfId="1" applyNumberFormat="1" applyFont="1" applyFill="1" applyBorder="1" applyAlignment="1">
      <alignment horizontal="right"/>
    </xf>
    <xf numFmtId="0" fontId="24" fillId="0" borderId="0" xfId="1" applyFont="1" applyFill="1" applyAlignment="1">
      <alignment horizontal="right"/>
    </xf>
    <xf numFmtId="2" fontId="12" fillId="0" borderId="0" xfId="1" applyNumberFormat="1" applyFont="1" applyFill="1" applyAlignment="1">
      <alignment horizontal="right"/>
    </xf>
    <xf numFmtId="0" fontId="0" fillId="0" borderId="0" xfId="0" applyFill="1"/>
    <xf numFmtId="2" fontId="23" fillId="0" borderId="0" xfId="1" applyNumberFormat="1" applyFont="1" applyFill="1" applyAlignment="1">
      <alignment horizontal="right"/>
    </xf>
    <xf numFmtId="4" fontId="6" fillId="0" borderId="0" xfId="1" applyNumberFormat="1" applyFont="1" applyFill="1"/>
    <xf numFmtId="164" fontId="20" fillId="0" borderId="0" xfId="1" applyNumberFormat="1" applyFont="1" applyFill="1" applyBorder="1" applyAlignment="1">
      <alignment horizontal="right"/>
    </xf>
    <xf numFmtId="0" fontId="20" fillId="0" borderId="2" xfId="1" applyFont="1" applyFill="1" applyBorder="1" applyAlignment="1">
      <alignment wrapText="1"/>
    </xf>
    <xf numFmtId="0" fontId="20" fillId="0" borderId="2" xfId="1" applyNumberFormat="1" applyFont="1" applyFill="1" applyBorder="1" applyAlignment="1">
      <alignment wrapText="1"/>
    </xf>
    <xf numFmtId="0" fontId="1" fillId="0" borderId="0" xfId="1" applyFill="1" applyBorder="1"/>
    <xf numFmtId="0" fontId="1" fillId="0" borderId="0" xfId="1" applyFont="1" applyFill="1" applyBorder="1"/>
    <xf numFmtId="0" fontId="1" fillId="0" borderId="0" xfId="3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8" xfId="0" applyBorder="1"/>
    <xf numFmtId="0" fontId="0" fillId="0" borderId="7" xfId="0" applyBorder="1"/>
    <xf numFmtId="164" fontId="20" fillId="2" borderId="6" xfId="1" applyNumberFormat="1" applyFont="1" applyFill="1" applyBorder="1" applyAlignment="1">
      <alignment horizontal="right"/>
    </xf>
    <xf numFmtId="0" fontId="20" fillId="0" borderId="7" xfId="1" applyFont="1" applyFill="1" applyBorder="1"/>
    <xf numFmtId="0" fontId="20" fillId="0" borderId="6" xfId="1" applyFont="1" applyBorder="1"/>
    <xf numFmtId="0" fontId="20" fillId="0" borderId="6" xfId="1" applyFont="1" applyFill="1" applyBorder="1"/>
    <xf numFmtId="0" fontId="20" fillId="0" borderId="6" xfId="1" applyFont="1" applyBorder="1" applyAlignment="1">
      <alignment wrapText="1"/>
    </xf>
    <xf numFmtId="0" fontId="20" fillId="0" borderId="6" xfId="1" applyFont="1" applyBorder="1" applyAlignment="1">
      <alignment horizontal="center" wrapText="1"/>
    </xf>
    <xf numFmtId="0" fontId="1" fillId="0" borderId="7" xfId="3" applyNumberFormat="1" applyFont="1" applyBorder="1" applyAlignment="1">
      <alignment horizontal="right"/>
    </xf>
    <xf numFmtId="0" fontId="1" fillId="0" borderId="6" xfId="3" applyNumberFormat="1" applyFont="1" applyBorder="1" applyAlignment="1">
      <alignment horizontal="right"/>
    </xf>
    <xf numFmtId="0" fontId="20" fillId="0" borderId="2" xfId="1" applyNumberFormat="1" applyFont="1" applyBorder="1" applyAlignment="1">
      <alignment horizontal="left" wrapText="1"/>
    </xf>
    <xf numFmtId="164" fontId="20" fillId="0" borderId="9" xfId="1" applyNumberFormat="1" applyFont="1" applyBorder="1"/>
    <xf numFmtId="2" fontId="20" fillId="0" borderId="9" xfId="1" applyNumberFormat="1" applyFont="1" applyFill="1" applyBorder="1"/>
    <xf numFmtId="0" fontId="35" fillId="0" borderId="0" xfId="1" applyFont="1" applyAlignment="1">
      <alignment horizontal="left"/>
    </xf>
    <xf numFmtId="0" fontId="36" fillId="0" borderId="0" xfId="1" applyFont="1" applyAlignment="1">
      <alignment horizontal="left"/>
    </xf>
    <xf numFmtId="0" fontId="37" fillId="0" borderId="0" xfId="1" applyFont="1" applyFill="1"/>
    <xf numFmtId="0" fontId="35" fillId="3" borderId="0" xfId="1" applyFont="1" applyFill="1" applyAlignment="1">
      <alignment horizontal="left"/>
    </xf>
    <xf numFmtId="0" fontId="36" fillId="3" borderId="0" xfId="1" applyFont="1" applyFill="1" applyAlignment="1">
      <alignment horizontal="left"/>
    </xf>
    <xf numFmtId="0" fontId="37" fillId="3" borderId="0" xfId="1" applyFont="1" applyFill="1"/>
    <xf numFmtId="0" fontId="38" fillId="0" borderId="0" xfId="1" applyFont="1"/>
    <xf numFmtId="0" fontId="38" fillId="3" borderId="0" xfId="1" applyFont="1" applyFill="1"/>
    <xf numFmtId="0" fontId="21" fillId="4" borderId="2" xfId="0" applyFont="1" applyFill="1" applyBorder="1"/>
    <xf numFmtId="0" fontId="20" fillId="4" borderId="2" xfId="1" applyFont="1" applyFill="1" applyBorder="1" applyAlignment="1">
      <alignment wrapText="1"/>
    </xf>
    <xf numFmtId="164" fontId="20" fillId="4" borderId="2" xfId="2" applyNumberFormat="1" applyFont="1" applyFill="1" applyBorder="1" applyAlignment="1">
      <alignment wrapText="1"/>
    </xf>
    <xf numFmtId="3" fontId="20" fillId="4" borderId="2" xfId="1" applyNumberFormat="1" applyFont="1" applyFill="1" applyBorder="1" applyAlignment="1">
      <alignment wrapText="1"/>
    </xf>
    <xf numFmtId="0" fontId="20" fillId="4" borderId="2" xfId="1" applyFont="1" applyFill="1" applyBorder="1"/>
    <xf numFmtId="0" fontId="23" fillId="0" borderId="5" xfId="0" applyFont="1" applyBorder="1"/>
    <xf numFmtId="3" fontId="20" fillId="0" borderId="5" xfId="1" applyNumberFormat="1" applyFont="1" applyBorder="1" applyAlignment="1">
      <alignment horizontal="right"/>
    </xf>
    <xf numFmtId="165" fontId="20" fillId="0" borderId="5" xfId="1" applyNumberFormat="1" applyFont="1" applyBorder="1" applyAlignment="1">
      <alignment horizontal="right" wrapText="1"/>
    </xf>
    <xf numFmtId="0" fontId="20" fillId="0" borderId="5" xfId="1" applyFont="1" applyBorder="1"/>
    <xf numFmtId="0" fontId="20" fillId="4" borderId="2" xfId="1" applyFont="1" applyFill="1" applyBorder="1" applyAlignment="1">
      <alignment horizontal="center" wrapText="1"/>
    </xf>
    <xf numFmtId="164" fontId="20" fillId="4" borderId="2" xfId="2" applyNumberFormat="1" applyFont="1" applyFill="1" applyBorder="1" applyAlignment="1">
      <alignment horizontal="center" wrapText="1"/>
    </xf>
    <xf numFmtId="164" fontId="5" fillId="3" borderId="0" xfId="1" applyNumberFormat="1" applyFont="1" applyFill="1" applyAlignment="1">
      <alignment horizontal="right"/>
    </xf>
    <xf numFmtId="164" fontId="17" fillId="3" borderId="0" xfId="1" applyNumberFormat="1" applyFont="1" applyFill="1" applyAlignment="1">
      <alignment horizontal="right"/>
    </xf>
    <xf numFmtId="0" fontId="39" fillId="3" borderId="0" xfId="1" applyFont="1" applyFill="1"/>
    <xf numFmtId="0" fontId="40" fillId="3" borderId="0" xfId="0" applyFont="1" applyFill="1"/>
    <xf numFmtId="0" fontId="41" fillId="3" borderId="0" xfId="1" applyFont="1" applyFill="1"/>
    <xf numFmtId="14" fontId="42" fillId="3" borderId="0" xfId="1" applyNumberFormat="1" applyFont="1" applyFill="1"/>
    <xf numFmtId="164" fontId="41" fillId="3" borderId="0" xfId="1" applyNumberFormat="1" applyFont="1" applyFill="1" applyAlignment="1">
      <alignment horizontal="right"/>
    </xf>
    <xf numFmtId="0" fontId="5" fillId="3" borderId="0" xfId="1" applyFont="1" applyFill="1"/>
    <xf numFmtId="0" fontId="17" fillId="3" borderId="0" xfId="1" applyFont="1" applyFill="1"/>
    <xf numFmtId="0" fontId="0" fillId="0" borderId="2" xfId="0" applyBorder="1"/>
    <xf numFmtId="0" fontId="0" fillId="0" borderId="6" xfId="0" applyBorder="1"/>
    <xf numFmtId="0" fontId="1" fillId="0" borderId="7" xfId="1" applyFill="1" applyBorder="1"/>
    <xf numFmtId="165" fontId="33" fillId="0" borderId="2" xfId="0" applyNumberFormat="1" applyFont="1" applyBorder="1"/>
    <xf numFmtId="5" fontId="33" fillId="0" borderId="2" xfId="5" applyNumberFormat="1" applyFont="1" applyBorder="1"/>
    <xf numFmtId="5" fontId="20" fillId="0" borderId="2" xfId="5" applyNumberFormat="1" applyFont="1" applyBorder="1"/>
    <xf numFmtId="2" fontId="20" fillId="0" borderId="2" xfId="0" applyNumberFormat="1" applyFont="1" applyBorder="1"/>
    <xf numFmtId="0" fontId="20" fillId="0" borderId="2" xfId="1" applyFont="1" applyBorder="1" applyAlignment="1">
      <alignment horizontal="left" wrapText="1"/>
    </xf>
    <xf numFmtId="0" fontId="23" fillId="0" borderId="9" xfId="0" applyFont="1" applyBorder="1"/>
    <xf numFmtId="0" fontId="19" fillId="0" borderId="9" xfId="1" applyFont="1" applyBorder="1" applyAlignment="1">
      <alignment horizontal="right"/>
    </xf>
    <xf numFmtId="0" fontId="23" fillId="0" borderId="2" xfId="0" applyFont="1" applyBorder="1" applyAlignment="1">
      <alignment wrapText="1"/>
    </xf>
    <xf numFmtId="5" fontId="20" fillId="0" borderId="5" xfId="5" applyNumberFormat="1" applyFont="1" applyBorder="1"/>
    <xf numFmtId="0" fontId="20" fillId="0" borderId="5" xfId="0" applyFont="1" applyBorder="1"/>
    <xf numFmtId="165" fontId="33" fillId="0" borderId="5" xfId="0" applyNumberFormat="1" applyFont="1" applyBorder="1"/>
    <xf numFmtId="0" fontId="33" fillId="0" borderId="5" xfId="0" applyFont="1" applyBorder="1"/>
    <xf numFmtId="14" fontId="20" fillId="0" borderId="2" xfId="0" applyNumberFormat="1" applyFont="1" applyBorder="1"/>
    <xf numFmtId="164" fontId="20" fillId="0" borderId="2" xfId="5" applyNumberFormat="1" applyFont="1" applyBorder="1"/>
    <xf numFmtId="10" fontId="20" fillId="0" borderId="2" xfId="0" applyNumberFormat="1" applyFont="1" applyBorder="1"/>
    <xf numFmtId="0" fontId="43" fillId="0" borderId="2" xfId="0" applyFont="1" applyBorder="1" applyAlignment="1">
      <alignment horizontal="center"/>
    </xf>
    <xf numFmtId="0" fontId="21" fillId="5" borderId="0" xfId="0" applyFont="1" applyFill="1"/>
    <xf numFmtId="0" fontId="20" fillId="5" borderId="2" xfId="1" applyFont="1" applyFill="1" applyBorder="1" applyAlignment="1">
      <alignment wrapText="1"/>
    </xf>
    <xf numFmtId="0" fontId="20" fillId="5" borderId="2" xfId="1" applyFont="1" applyFill="1" applyBorder="1" applyAlignment="1">
      <alignment horizontal="center" wrapText="1"/>
    </xf>
    <xf numFmtId="164" fontId="20" fillId="5" borderId="2" xfId="2" applyNumberFormat="1" applyFont="1" applyFill="1" applyBorder="1" applyAlignment="1">
      <alignment horizontal="center" wrapText="1"/>
    </xf>
    <xf numFmtId="0" fontId="44" fillId="0" borderId="2" xfId="0" applyFont="1" applyFill="1" applyBorder="1"/>
    <xf numFmtId="0" fontId="45" fillId="0" borderId="2" xfId="0" applyFont="1" applyFill="1" applyBorder="1"/>
    <xf numFmtId="0" fontId="47" fillId="0" borderId="2" xfId="1" applyFont="1" applyFill="1" applyBorder="1" applyAlignment="1">
      <alignment wrapText="1"/>
    </xf>
    <xf numFmtId="164" fontId="47" fillId="0" borderId="2" xfId="1" applyNumberFormat="1" applyFont="1" applyFill="1" applyBorder="1" applyAlignment="1">
      <alignment wrapText="1"/>
    </xf>
    <xf numFmtId="164" fontId="47" fillId="0" borderId="2" xfId="1" applyNumberFormat="1" applyFont="1" applyFill="1" applyBorder="1" applyAlignment="1">
      <alignment horizontal="right"/>
    </xf>
    <xf numFmtId="0" fontId="47" fillId="0" borderId="2" xfId="1" applyFont="1" applyFill="1" applyBorder="1" applyAlignment="1">
      <alignment horizontal="right" wrapText="1"/>
    </xf>
    <xf numFmtId="165" fontId="45" fillId="0" borderId="2" xfId="0" applyNumberFormat="1" applyFont="1" applyFill="1" applyBorder="1"/>
    <xf numFmtId="0" fontId="47" fillId="0" borderId="2" xfId="1" applyFont="1" applyFill="1" applyBorder="1"/>
    <xf numFmtId="0" fontId="47" fillId="0" borderId="2" xfId="1" applyNumberFormat="1" applyFont="1" applyFill="1" applyBorder="1"/>
    <xf numFmtId="167" fontId="47" fillId="0" borderId="2" xfId="1" applyNumberFormat="1" applyFont="1" applyFill="1" applyBorder="1" applyAlignment="1">
      <alignment horizontal="right"/>
    </xf>
    <xf numFmtId="2" fontId="47" fillId="0" borderId="2" xfId="1" applyNumberFormat="1" applyFont="1" applyFill="1" applyBorder="1" applyAlignment="1">
      <alignment horizontal="right"/>
    </xf>
    <xf numFmtId="164" fontId="47" fillId="0" borderId="2" xfId="0" applyNumberFormat="1" applyFont="1" applyFill="1" applyBorder="1"/>
    <xf numFmtId="0" fontId="45" fillId="0" borderId="2" xfId="0" applyFont="1" applyFill="1" applyBorder="1" applyAlignment="1">
      <alignment horizontal="right"/>
    </xf>
    <xf numFmtId="0" fontId="47" fillId="0" borderId="2" xfId="1" applyNumberFormat="1" applyFont="1" applyFill="1" applyBorder="1" applyAlignment="1">
      <alignment wrapText="1"/>
    </xf>
    <xf numFmtId="164" fontId="47" fillId="0" borderId="2" xfId="2" applyNumberFormat="1" applyFont="1" applyFill="1" applyBorder="1" applyAlignment="1">
      <alignment horizontal="right" wrapText="1"/>
    </xf>
    <xf numFmtId="0" fontId="20" fillId="5" borderId="2" xfId="1" applyFont="1" applyFill="1" applyBorder="1" applyAlignment="1">
      <alignment horizontal="left" wrapText="1"/>
    </xf>
    <xf numFmtId="0" fontId="21" fillId="5" borderId="2" xfId="0" applyFont="1" applyFill="1" applyBorder="1"/>
    <xf numFmtId="164" fontId="47" fillId="2" borderId="9" xfId="1" applyNumberFormat="1" applyFont="1" applyFill="1" applyBorder="1" applyAlignment="1">
      <alignment horizontal="right"/>
    </xf>
    <xf numFmtId="5" fontId="45" fillId="0" borderId="2" xfId="5" applyNumberFormat="1" applyFont="1" applyBorder="1"/>
    <xf numFmtId="0" fontId="45" fillId="0" borderId="2" xfId="0" applyFont="1" applyBorder="1"/>
    <xf numFmtId="165" fontId="45" fillId="0" borderId="2" xfId="0" applyNumberFormat="1" applyFont="1" applyBorder="1"/>
    <xf numFmtId="0" fontId="47" fillId="0" borderId="2" xfId="1" applyFont="1" applyBorder="1"/>
    <xf numFmtId="0" fontId="47" fillId="0" borderId="2" xfId="1" applyNumberFormat="1" applyFont="1" applyBorder="1" applyAlignment="1">
      <alignment horizontal="left" wrapText="1"/>
    </xf>
    <xf numFmtId="0" fontId="47" fillId="0" borderId="2" xfId="1" applyFont="1" applyBorder="1" applyAlignment="1">
      <alignment horizontal="left"/>
    </xf>
    <xf numFmtId="167" fontId="47" fillId="0" borderId="2" xfId="1" applyNumberFormat="1" applyFont="1" applyBorder="1" applyAlignment="1">
      <alignment horizontal="right"/>
    </xf>
    <xf numFmtId="164" fontId="47" fillId="0" borderId="2" xfId="1" applyNumberFormat="1" applyFont="1" applyBorder="1" applyAlignment="1">
      <alignment horizontal="right"/>
    </xf>
    <xf numFmtId="2" fontId="47" fillId="0" borderId="2" xfId="1" applyNumberFormat="1" applyFont="1" applyBorder="1" applyAlignment="1">
      <alignment horizontal="right"/>
    </xf>
    <xf numFmtId="164" fontId="47" fillId="2" borderId="2" xfId="1" applyNumberFormat="1" applyFont="1" applyFill="1" applyBorder="1" applyAlignment="1">
      <alignment horizontal="right"/>
    </xf>
    <xf numFmtId="5" fontId="47" fillId="0" borderId="2" xfId="5" applyNumberFormat="1" applyFont="1" applyBorder="1"/>
    <xf numFmtId="0" fontId="47" fillId="0" borderId="2" xfId="0" applyFont="1" applyBorder="1"/>
    <xf numFmtId="0" fontId="47" fillId="0" borderId="2" xfId="0" applyFont="1" applyBorder="1" applyAlignment="1">
      <alignment wrapText="1"/>
    </xf>
    <xf numFmtId="167" fontId="47" fillId="0" borderId="2" xfId="0" applyNumberFormat="1" applyFont="1" applyBorder="1"/>
    <xf numFmtId="164" fontId="47" fillId="0" borderId="2" xfId="0" applyNumberFormat="1" applyFont="1" applyBorder="1"/>
    <xf numFmtId="2" fontId="47" fillId="0" borderId="2" xfId="0" applyNumberFormat="1" applyFont="1" applyBorder="1"/>
    <xf numFmtId="0" fontId="48" fillId="0" borderId="2" xfId="0" applyFont="1" applyBorder="1" applyAlignment="1">
      <alignment horizontal="center"/>
    </xf>
    <xf numFmtId="0" fontId="17" fillId="0" borderId="0" xfId="1" applyFont="1"/>
    <xf numFmtId="0" fontId="7" fillId="0" borderId="2" xfId="1" applyNumberFormat="1" applyFont="1" applyFill="1" applyBorder="1" applyAlignment="1">
      <alignment wrapText="1"/>
    </xf>
    <xf numFmtId="0" fontId="47" fillId="0" borderId="2" xfId="1" applyFont="1" applyBorder="1" applyAlignment="1">
      <alignment wrapText="1"/>
    </xf>
    <xf numFmtId="0" fontId="47" fillId="0" borderId="9" xfId="1" applyNumberFormat="1" applyFont="1" applyFill="1" applyBorder="1" applyAlignment="1">
      <alignment wrapText="1"/>
    </xf>
    <xf numFmtId="0" fontId="47" fillId="0" borderId="9" xfId="1" applyNumberFormat="1" applyFont="1" applyBorder="1" applyAlignment="1">
      <alignment horizontal="left"/>
    </xf>
    <xf numFmtId="0" fontId="47" fillId="0" borderId="9" xfId="1" applyNumberFormat="1" applyFont="1" applyBorder="1" applyAlignment="1">
      <alignment horizontal="left" wrapText="1"/>
    </xf>
    <xf numFmtId="0" fontId="47" fillId="0" borderId="9" xfId="1" applyFont="1" applyFill="1" applyBorder="1" applyAlignment="1">
      <alignment wrapText="1"/>
    </xf>
    <xf numFmtId="0" fontId="47" fillId="0" borderId="9" xfId="1" applyFont="1" applyBorder="1" applyAlignment="1">
      <alignment horizontal="left"/>
    </xf>
    <xf numFmtId="0" fontId="47" fillId="0" borderId="9" xfId="1" applyFont="1" applyBorder="1" applyAlignment="1">
      <alignment horizontal="left" wrapText="1"/>
    </xf>
    <xf numFmtId="167" fontId="47" fillId="0" borderId="9" xfId="1" applyNumberFormat="1" applyFont="1" applyFill="1" applyBorder="1" applyAlignment="1">
      <alignment horizontal="right"/>
    </xf>
    <xf numFmtId="167" fontId="47" fillId="0" borderId="9" xfId="1" applyNumberFormat="1" applyFont="1" applyBorder="1" applyAlignment="1">
      <alignment horizontal="right"/>
    </xf>
    <xf numFmtId="164" fontId="47" fillId="0" borderId="9" xfId="1" applyNumberFormat="1" applyFont="1" applyFill="1" applyBorder="1" applyAlignment="1">
      <alignment horizontal="right"/>
    </xf>
    <xf numFmtId="164" fontId="47" fillId="0" borderId="9" xfId="1" applyNumberFormat="1" applyFont="1" applyBorder="1" applyAlignment="1">
      <alignment horizontal="right"/>
    </xf>
    <xf numFmtId="2" fontId="47" fillId="0" borderId="9" xfId="1" applyNumberFormat="1" applyFont="1" applyFill="1" applyBorder="1" applyAlignment="1">
      <alignment horizontal="right"/>
    </xf>
    <xf numFmtId="2" fontId="47" fillId="0" borderId="9" xfId="1" applyNumberFormat="1" applyFont="1" applyBorder="1" applyAlignment="1">
      <alignment horizontal="right"/>
    </xf>
    <xf numFmtId="165" fontId="47" fillId="0" borderId="2" xfId="1" applyNumberFormat="1" applyFont="1" applyBorder="1" applyAlignment="1">
      <alignment horizontal="right"/>
    </xf>
    <xf numFmtId="0" fontId="47" fillId="0" borderId="2" xfId="1" applyFont="1" applyBorder="1" applyAlignment="1">
      <alignment horizontal="right"/>
    </xf>
    <xf numFmtId="165" fontId="47" fillId="0" borderId="2" xfId="1" applyNumberFormat="1" applyFont="1" applyBorder="1" applyAlignment="1">
      <alignment horizontal="right" wrapText="1"/>
    </xf>
    <xf numFmtId="0" fontId="47" fillId="0" borderId="2" xfId="0" applyNumberFormat="1" applyFont="1" applyFill="1" applyBorder="1" applyAlignment="1" applyProtection="1">
      <alignment horizontal="left" wrapText="1"/>
    </xf>
    <xf numFmtId="2" fontId="47" fillId="0" borderId="2" xfId="1" applyNumberFormat="1" applyFont="1" applyFill="1" applyBorder="1" applyAlignment="1">
      <alignment horizontal="right" wrapText="1"/>
    </xf>
    <xf numFmtId="164" fontId="47" fillId="0" borderId="2" xfId="1" applyNumberFormat="1" applyFont="1" applyFill="1" applyBorder="1" applyAlignment="1">
      <alignment horizontal="right" wrapText="1"/>
    </xf>
    <xf numFmtId="0" fontId="2" fillId="0" borderId="0" xfId="1" applyFont="1" applyFill="1"/>
    <xf numFmtId="0" fontId="47" fillId="0" borderId="2" xfId="1" applyFont="1" applyBorder="1" applyAlignment="1">
      <alignment horizontal="left" wrapText="1"/>
    </xf>
    <xf numFmtId="0" fontId="47" fillId="0" borderId="11" xfId="1" applyFont="1" applyFill="1" applyBorder="1"/>
    <xf numFmtId="0" fontId="47" fillId="0" borderId="11" xfId="1" applyNumberFormat="1" applyFont="1" applyFill="1" applyBorder="1" applyAlignment="1">
      <alignment wrapText="1"/>
    </xf>
    <xf numFmtId="0" fontId="47" fillId="0" borderId="11" xfId="1" applyFont="1" applyFill="1" applyBorder="1" applyAlignment="1">
      <alignment wrapText="1"/>
    </xf>
    <xf numFmtId="164" fontId="47" fillId="0" borderId="11" xfId="1" applyNumberFormat="1" applyFont="1" applyFill="1" applyBorder="1" applyAlignment="1">
      <alignment horizontal="right"/>
    </xf>
    <xf numFmtId="2" fontId="47" fillId="0" borderId="11" xfId="1" applyNumberFormat="1" applyFont="1" applyFill="1" applyBorder="1" applyAlignment="1">
      <alignment horizontal="right"/>
    </xf>
    <xf numFmtId="165" fontId="45" fillId="0" borderId="11" xfId="0" applyNumberFormat="1" applyFont="1" applyFill="1" applyBorder="1"/>
    <xf numFmtId="164" fontId="47" fillId="0" borderId="11" xfId="0" applyNumberFormat="1" applyFont="1" applyFill="1" applyBorder="1"/>
    <xf numFmtId="0" fontId="45" fillId="0" borderId="11" xfId="0" applyFont="1" applyFill="1" applyBorder="1" applyAlignment="1">
      <alignment horizontal="right"/>
    </xf>
    <xf numFmtId="0" fontId="47" fillId="0" borderId="11" xfId="1" applyNumberFormat="1" applyFont="1" applyFill="1" applyBorder="1" applyAlignment="1">
      <alignment horizontal="left" wrapText="1"/>
    </xf>
    <xf numFmtId="0" fontId="47" fillId="0" borderId="11" xfId="1" applyFont="1" applyFill="1" applyBorder="1" applyAlignment="1">
      <alignment horizontal="left" wrapText="1"/>
    </xf>
    <xf numFmtId="164" fontId="47" fillId="2" borderId="11" xfId="1" applyNumberFormat="1" applyFont="1" applyFill="1" applyBorder="1" applyAlignment="1">
      <alignment horizontal="right"/>
    </xf>
    <xf numFmtId="5" fontId="45" fillId="0" borderId="11" xfId="5" applyNumberFormat="1" applyFont="1" applyFill="1" applyBorder="1"/>
    <xf numFmtId="0" fontId="45" fillId="0" borderId="11" xfId="0" applyFont="1" applyFill="1" applyBorder="1"/>
    <xf numFmtId="0" fontId="45" fillId="0" borderId="2" xfId="0" applyFont="1" applyBorder="1" applyAlignment="1">
      <alignment wrapText="1"/>
    </xf>
    <xf numFmtId="0" fontId="0" fillId="0" borderId="0" xfId="0" applyFont="1"/>
    <xf numFmtId="3" fontId="45" fillId="0" borderId="2" xfId="1" applyNumberFormat="1" applyFont="1" applyBorder="1" applyAlignment="1">
      <alignment horizontal="right"/>
    </xf>
    <xf numFmtId="0" fontId="47" fillId="0" borderId="9" xfId="1" applyNumberFormat="1" applyFont="1" applyBorder="1"/>
    <xf numFmtId="0" fontId="47" fillId="0" borderId="9" xfId="1" applyFont="1" applyBorder="1"/>
    <xf numFmtId="167" fontId="47" fillId="0" borderId="9" xfId="1" applyNumberFormat="1" applyFont="1" applyBorder="1"/>
    <xf numFmtId="164" fontId="47" fillId="0" borderId="9" xfId="1" applyNumberFormat="1" applyFont="1" applyBorder="1"/>
    <xf numFmtId="2" fontId="47" fillId="0" borderId="9" xfId="1" applyNumberFormat="1" applyFont="1" applyFill="1" applyBorder="1"/>
    <xf numFmtId="0" fontId="21" fillId="5" borderId="0" xfId="0" applyFont="1" applyFill="1" applyBorder="1"/>
    <xf numFmtId="0" fontId="3" fillId="0" borderId="0" xfId="1" applyFont="1" applyBorder="1" applyAlignment="1">
      <alignment horizontal="left"/>
    </xf>
    <xf numFmtId="0" fontId="20" fillId="0" borderId="0" xfId="1" applyFont="1" applyFill="1" applyBorder="1"/>
    <xf numFmtId="0" fontId="1" fillId="0" borderId="0" xfId="1" applyBorder="1"/>
    <xf numFmtId="0" fontId="2" fillId="0" borderId="0" xfId="1" applyFont="1" applyBorder="1" applyAlignment="1">
      <alignment horizontal="left"/>
    </xf>
    <xf numFmtId="0" fontId="25" fillId="0" borderId="0" xfId="1" applyFont="1" applyBorder="1"/>
    <xf numFmtId="0" fontId="17" fillId="0" borderId="0" xfId="1" applyFont="1" applyBorder="1"/>
    <xf numFmtId="0" fontId="8" fillId="0" borderId="0" xfId="1" applyFont="1" applyBorder="1"/>
    <xf numFmtId="0" fontId="3" fillId="0" borderId="0" xfId="1" applyFont="1" applyBorder="1"/>
    <xf numFmtId="0" fontId="9" fillId="0" borderId="0" xfId="1" applyFont="1" applyBorder="1"/>
    <xf numFmtId="0" fontId="8" fillId="0" borderId="0" xfId="1" applyFont="1" applyBorder="1" applyAlignment="1">
      <alignment horizontal="center"/>
    </xf>
    <xf numFmtId="0" fontId="4" fillId="0" borderId="0" xfId="1" applyFont="1" applyBorder="1"/>
    <xf numFmtId="3" fontId="9" fillId="0" borderId="0" xfId="1" applyNumberFormat="1" applyFont="1" applyBorder="1"/>
    <xf numFmtId="3" fontId="4" fillId="0" borderId="0" xfId="1" applyNumberFormat="1" applyFont="1" applyBorder="1"/>
    <xf numFmtId="0" fontId="27" fillId="6" borderId="2" xfId="0" applyFont="1" applyFill="1" applyBorder="1"/>
    <xf numFmtId="165" fontId="27" fillId="6" borderId="2" xfId="0" applyNumberFormat="1" applyFont="1" applyFill="1" applyBorder="1"/>
    <xf numFmtId="165" fontId="50" fillId="6" borderId="2" xfId="0" applyNumberFormat="1" applyFont="1" applyFill="1" applyBorder="1"/>
    <xf numFmtId="0" fontId="44" fillId="0" borderId="11" xfId="0" applyFont="1" applyFill="1" applyBorder="1"/>
    <xf numFmtId="0" fontId="47" fillId="0" borderId="9" xfId="1" applyFont="1" applyFill="1" applyBorder="1"/>
    <xf numFmtId="0" fontId="48" fillId="0" borderId="0" xfId="0" applyFont="1" applyBorder="1" applyAlignment="1">
      <alignment horizontal="center"/>
    </xf>
    <xf numFmtId="0" fontId="1" fillId="0" borderId="9" xfId="1" applyFont="1" applyFill="1" applyBorder="1"/>
    <xf numFmtId="0" fontId="1" fillId="0" borderId="2" xfId="1" applyFont="1" applyFill="1" applyBorder="1"/>
    <xf numFmtId="14" fontId="7" fillId="0" borderId="2" xfId="1" applyNumberFormat="1" applyFont="1" applyFill="1" applyBorder="1" applyAlignment="1">
      <alignment wrapText="1"/>
    </xf>
    <xf numFmtId="167" fontId="7" fillId="0" borderId="2" xfId="1" applyNumberFormat="1" applyFont="1" applyFill="1" applyBorder="1" applyAlignment="1">
      <alignment horizontal="right"/>
    </xf>
    <xf numFmtId="14" fontId="51" fillId="0" borderId="8" xfId="0" applyNumberFormat="1" applyFont="1" applyBorder="1"/>
    <xf numFmtId="14" fontId="51" fillId="0" borderId="0" xfId="0" applyNumberFormat="1" applyFont="1"/>
    <xf numFmtId="167" fontId="7" fillId="0" borderId="8" xfId="1" applyNumberFormat="1" applyFont="1" applyFill="1" applyBorder="1" applyAlignment="1">
      <alignment horizontal="right"/>
    </xf>
    <xf numFmtId="167" fontId="52" fillId="0" borderId="2" xfId="0" applyNumberFormat="1" applyFont="1" applyBorder="1"/>
    <xf numFmtId="0" fontId="49" fillId="0" borderId="2" xfId="1" applyFont="1" applyFill="1" applyBorder="1" applyAlignment="1">
      <alignment wrapText="1"/>
    </xf>
    <xf numFmtId="0" fontId="47" fillId="0" borderId="2" xfId="1" applyFont="1" applyFill="1" applyBorder="1" applyAlignment="1">
      <alignment vertical="center"/>
    </xf>
    <xf numFmtId="0" fontId="45" fillId="0" borderId="11" xfId="1" applyFont="1" applyFill="1" applyBorder="1"/>
    <xf numFmtId="0" fontId="45" fillId="0" borderId="2" xfId="0" applyFont="1" applyFill="1" applyBorder="1" applyAlignment="1">
      <alignment wrapText="1"/>
    </xf>
    <xf numFmtId="0" fontId="44" fillId="0" borderId="0" xfId="0" applyFont="1" applyFill="1" applyBorder="1"/>
    <xf numFmtId="0" fontId="47" fillId="0" borderId="0" xfId="1" applyFont="1" applyFill="1" applyBorder="1"/>
    <xf numFmtId="0" fontId="47" fillId="0" borderId="0" xfId="1" applyFont="1" applyBorder="1"/>
    <xf numFmtId="167" fontId="47" fillId="0" borderId="0" xfId="0" applyNumberFormat="1" applyFont="1" applyBorder="1"/>
    <xf numFmtId="164" fontId="47" fillId="0" borderId="0" xfId="0" applyNumberFormat="1" applyFont="1" applyBorder="1"/>
    <xf numFmtId="2" fontId="47" fillId="0" borderId="0" xfId="0" applyNumberFormat="1" applyFont="1" applyBorder="1"/>
    <xf numFmtId="2" fontId="47" fillId="0" borderId="0" xfId="1" applyNumberFormat="1" applyFont="1" applyFill="1" applyBorder="1" applyAlignment="1">
      <alignment horizontal="right"/>
    </xf>
    <xf numFmtId="164" fontId="47" fillId="0" borderId="0" xfId="1" applyNumberFormat="1" applyFont="1" applyFill="1" applyBorder="1" applyAlignment="1">
      <alignment horizontal="right"/>
    </xf>
    <xf numFmtId="164" fontId="47" fillId="2" borderId="0" xfId="1" applyNumberFormat="1" applyFont="1" applyFill="1" applyBorder="1" applyAlignment="1">
      <alignment horizontal="right"/>
    </xf>
    <xf numFmtId="2" fontId="47" fillId="0" borderId="0" xfId="1" applyNumberFormat="1" applyFont="1" applyBorder="1" applyAlignment="1">
      <alignment horizontal="right"/>
    </xf>
    <xf numFmtId="165" fontId="47" fillId="0" borderId="0" xfId="1" applyNumberFormat="1" applyFont="1" applyBorder="1" applyAlignment="1">
      <alignment horizontal="right"/>
    </xf>
    <xf numFmtId="0" fontId="20" fillId="5" borderId="0" xfId="1" applyFont="1" applyFill="1" applyBorder="1" applyAlignment="1">
      <alignment wrapText="1"/>
    </xf>
    <xf numFmtId="0" fontId="20" fillId="5" borderId="0" xfId="1" applyFont="1" applyFill="1" applyBorder="1" applyAlignment="1">
      <alignment horizontal="left" wrapText="1"/>
    </xf>
    <xf numFmtId="0" fontId="20" fillId="5" borderId="0" xfId="1" applyFont="1" applyFill="1" applyBorder="1" applyAlignment="1">
      <alignment horizontal="center" wrapText="1"/>
    </xf>
    <xf numFmtId="164" fontId="20" fillId="5" borderId="0" xfId="2" applyNumberFormat="1" applyFont="1" applyFill="1" applyBorder="1" applyAlignment="1">
      <alignment horizontal="center" wrapText="1"/>
    </xf>
    <xf numFmtId="0" fontId="47" fillId="0" borderId="0" xfId="1" applyNumberFormat="1" applyFont="1" applyFill="1" applyBorder="1" applyAlignment="1">
      <alignment wrapText="1"/>
    </xf>
    <xf numFmtId="0" fontId="47" fillId="0" borderId="0" xfId="1" applyFont="1" applyFill="1" applyBorder="1" applyAlignment="1">
      <alignment wrapText="1"/>
    </xf>
    <xf numFmtId="167" fontId="47" fillId="0" borderId="0" xfId="1" applyNumberFormat="1" applyFont="1" applyFill="1" applyBorder="1" applyAlignment="1">
      <alignment horizontal="right"/>
    </xf>
    <xf numFmtId="164" fontId="47" fillId="0" borderId="0" xfId="0" applyNumberFormat="1" applyFont="1" applyFill="1" applyBorder="1"/>
    <xf numFmtId="0" fontId="46" fillId="6" borderId="7" xfId="1" applyFont="1" applyFill="1" applyBorder="1"/>
    <xf numFmtId="0" fontId="23" fillId="0" borderId="0" xfId="1" applyFont="1" applyFill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3" fillId="0" borderId="10" xfId="1" applyFont="1" applyFill="1" applyBorder="1" applyAlignment="1">
      <alignment horizontal="right" wrapText="1"/>
    </xf>
    <xf numFmtId="0" fontId="20" fillId="0" borderId="0" xfId="1" applyFont="1" applyFill="1" applyBorder="1" applyAlignment="1">
      <alignment horizontal="right" wrapText="1"/>
    </xf>
    <xf numFmtId="0" fontId="20" fillId="0" borderId="0" xfId="0" applyFont="1" applyAlignment="1">
      <alignment horizontal="right" wrapText="1"/>
    </xf>
    <xf numFmtId="164" fontId="20" fillId="0" borderId="0" xfId="1" applyNumberFormat="1" applyFont="1" applyFill="1" applyAlignment="1">
      <alignment horizontal="right" wrapText="1"/>
    </xf>
    <xf numFmtId="0" fontId="20" fillId="0" borderId="0" xfId="0" applyFont="1" applyAlignment="1">
      <alignment wrapText="1"/>
    </xf>
    <xf numFmtId="10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27" fillId="0" borderId="2" xfId="0" applyFont="1" applyFill="1" applyBorder="1"/>
    <xf numFmtId="165" fontId="27" fillId="0" borderId="2" xfId="0" applyNumberFormat="1" applyFont="1" applyFill="1" applyBorder="1"/>
    <xf numFmtId="0" fontId="1" fillId="0" borderId="0" xfId="1" applyBorder="1" applyAlignment="1">
      <alignment wrapText="1"/>
    </xf>
    <xf numFmtId="14" fontId="11" fillId="0" borderId="0" xfId="1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47" fillId="0" borderId="8" xfId="1" applyFont="1" applyFill="1" applyBorder="1" applyAlignment="1">
      <alignment wrapText="1"/>
    </xf>
    <xf numFmtId="0" fontId="4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11" fillId="0" borderId="0" xfId="1" applyNumberFormat="1" applyFont="1" applyAlignment="1">
      <alignment wrapText="1"/>
    </xf>
    <xf numFmtId="0" fontId="9" fillId="0" borderId="0" xfId="1" applyFont="1" applyBorder="1" applyAlignment="1">
      <alignment wrapText="1"/>
    </xf>
    <xf numFmtId="0" fontId="4" fillId="0" borderId="0" xfId="1" applyFont="1" applyBorder="1" applyAlignment="1">
      <alignment wrapText="1"/>
    </xf>
    <xf numFmtId="164" fontId="45" fillId="0" borderId="2" xfId="0" applyNumberFormat="1" applyFont="1" applyBorder="1" applyAlignment="1">
      <alignment wrapText="1"/>
    </xf>
    <xf numFmtId="0" fontId="46" fillId="6" borderId="2" xfId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46" fillId="0" borderId="2" xfId="1" applyFont="1" applyFill="1" applyBorder="1" applyAlignment="1">
      <alignment wrapText="1"/>
    </xf>
    <xf numFmtId="0" fontId="4" fillId="0" borderId="0" xfId="1" applyFont="1" applyAlignment="1">
      <alignment wrapText="1"/>
    </xf>
    <xf numFmtId="0" fontId="3" fillId="8" borderId="0" xfId="1" applyFont="1" applyFill="1" applyBorder="1" applyAlignment="1">
      <alignment horizontal="left"/>
    </xf>
    <xf numFmtId="0" fontId="7" fillId="8" borderId="0" xfId="1" applyFont="1" applyFill="1"/>
    <xf numFmtId="0" fontId="2" fillId="8" borderId="0" xfId="1" applyFont="1" applyFill="1" applyAlignment="1">
      <alignment horizontal="left"/>
    </xf>
    <xf numFmtId="0" fontId="8" fillId="8" borderId="0" xfId="1" applyFont="1" applyFill="1"/>
    <xf numFmtId="0" fontId="0" fillId="8" borderId="0" xfId="0" applyFill="1"/>
    <xf numFmtId="0" fontId="1" fillId="8" borderId="0" xfId="1" applyFill="1"/>
    <xf numFmtId="0" fontId="27" fillId="0" borderId="0" xfId="0" applyFont="1" applyFill="1" applyBorder="1"/>
    <xf numFmtId="165" fontId="50" fillId="0" borderId="0" xfId="0" applyNumberFormat="1" applyFont="1" applyFill="1" applyBorder="1"/>
    <xf numFmtId="0" fontId="46" fillId="0" borderId="0" xfId="1" applyFont="1" applyFill="1" applyBorder="1" applyAlignment="1">
      <alignment wrapText="1"/>
    </xf>
    <xf numFmtId="0" fontId="8" fillId="8" borderId="0" xfId="1" applyFont="1" applyFill="1" applyBorder="1" applyAlignment="1">
      <alignment horizontal="left"/>
    </xf>
    <xf numFmtId="0" fontId="25" fillId="8" borderId="0" xfId="1" applyFont="1" applyFill="1" applyBorder="1"/>
    <xf numFmtId="0" fontId="54" fillId="0" borderId="0" xfId="1" applyFont="1" applyBorder="1" applyAlignment="1">
      <alignment horizontal="left"/>
    </xf>
    <xf numFmtId="0" fontId="27" fillId="6" borderId="12" xfId="6" applyFont="1" applyFill="1" applyBorder="1" applyAlignment="1">
      <alignment horizontal="right"/>
    </xf>
    <xf numFmtId="0" fontId="27" fillId="0" borderId="0" xfId="6" applyFont="1" applyFill="1" applyBorder="1" applyAlignment="1">
      <alignment horizontal="right"/>
    </xf>
    <xf numFmtId="0" fontId="46" fillId="0" borderId="0" xfId="1" applyFont="1" applyFill="1" applyBorder="1"/>
    <xf numFmtId="165" fontId="27" fillId="0" borderId="0" xfId="0" applyNumberFormat="1" applyFont="1" applyFill="1" applyBorder="1"/>
  </cellXfs>
  <cellStyles count="7">
    <cellStyle name="Currency" xfId="5" builtinId="4"/>
    <cellStyle name="Currency 2" xfId="2" xr:uid="{00000000-0005-0000-0000-000001000000}"/>
    <cellStyle name="Good" xfId="6" builtinId="26"/>
    <cellStyle name="Normal" xfId="0" builtinId="0"/>
    <cellStyle name="Normal 2" xfId="1" xr:uid="{00000000-0005-0000-0000-000003000000}"/>
    <cellStyle name="Percent" xfId="4" builtinId="5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2"/>
  <sheetViews>
    <sheetView zoomScaleNormal="100" workbookViewId="0">
      <selection activeCell="S9" sqref="S9"/>
    </sheetView>
  </sheetViews>
  <sheetFormatPr defaultRowHeight="15" x14ac:dyDescent="0.25"/>
  <cols>
    <col min="1" max="1" width="2.85546875" customWidth="1"/>
    <col min="2" max="2" width="12" customWidth="1"/>
    <col min="3" max="3" width="22.42578125" customWidth="1"/>
    <col min="4" max="4" width="21.5703125" customWidth="1"/>
    <col min="5" max="5" width="8.42578125" customWidth="1"/>
    <col min="6" max="6" width="10" customWidth="1"/>
    <col min="7" max="7" width="10.140625" bestFit="1" customWidth="1"/>
    <col min="8" max="8" width="9.140625" hidden="1" customWidth="1"/>
    <col min="9" max="9" width="6.5703125" customWidth="1"/>
    <col min="10" max="10" width="7.140625" customWidth="1"/>
    <col min="11" max="11" width="10.140625" customWidth="1"/>
    <col min="12" max="12" width="11.42578125" customWidth="1"/>
    <col min="13" max="13" width="6.85546875" customWidth="1"/>
    <col min="14" max="14" width="9.42578125" hidden="1" customWidth="1"/>
    <col min="15" max="15" width="9.5703125" hidden="1" customWidth="1"/>
    <col min="16" max="16" width="8.5703125" hidden="1" customWidth="1"/>
    <col min="17" max="17" width="10.7109375" customWidth="1"/>
    <col min="18" max="18" width="5.85546875" customWidth="1"/>
    <col min="19" max="19" width="10.85546875" customWidth="1"/>
    <col min="20" max="20" width="62.85546875" customWidth="1"/>
    <col min="21" max="21" width="5" customWidth="1"/>
    <col min="22" max="22" width="46.28515625" customWidth="1"/>
  </cols>
  <sheetData>
    <row r="1" spans="1:23" ht="26.25" x14ac:dyDescent="0.4">
      <c r="B1" s="207" t="s">
        <v>22</v>
      </c>
      <c r="C1" s="1"/>
      <c r="D1" s="1"/>
      <c r="E1" s="212" t="s">
        <v>23</v>
      </c>
      <c r="F1" s="7"/>
      <c r="G1" s="7"/>
      <c r="H1" s="7"/>
      <c r="I1" s="8"/>
      <c r="J1" s="9"/>
      <c r="K1" s="8"/>
      <c r="L1" s="8"/>
      <c r="M1" s="8"/>
      <c r="N1" s="78"/>
      <c r="O1" s="8"/>
      <c r="P1" s="8"/>
      <c r="Q1" s="8"/>
      <c r="R1" s="1"/>
      <c r="S1" s="1"/>
      <c r="T1" s="73"/>
      <c r="U1" s="1"/>
      <c r="V1" s="1"/>
    </row>
    <row r="2" spans="1:23" ht="20.25" x14ac:dyDescent="0.3">
      <c r="B2" s="206" t="s">
        <v>118</v>
      </c>
      <c r="C2" s="59"/>
      <c r="D2" s="60"/>
      <c r="E2" s="1"/>
      <c r="F2" s="2"/>
      <c r="G2" s="2"/>
      <c r="H2" s="2"/>
      <c r="I2" s="2"/>
      <c r="J2" s="2"/>
      <c r="K2" s="2"/>
      <c r="L2" s="3"/>
      <c r="M2" s="3"/>
      <c r="N2" s="79"/>
      <c r="O2" s="3"/>
      <c r="P2" s="3"/>
      <c r="Q2" s="3"/>
      <c r="R2" s="1"/>
      <c r="S2" s="1"/>
      <c r="T2" s="1"/>
      <c r="U2" s="1"/>
      <c r="V2" s="40">
        <v>44442</v>
      </c>
    </row>
    <row r="3" spans="1:23" ht="18.75" x14ac:dyDescent="0.3">
      <c r="B3" s="208" t="s">
        <v>20</v>
      </c>
      <c r="C3" s="4"/>
      <c r="D3" s="1"/>
      <c r="E3" s="1"/>
      <c r="F3" s="2"/>
      <c r="G3" s="2"/>
      <c r="H3" s="2"/>
      <c r="I3" s="2"/>
      <c r="J3" s="2"/>
      <c r="K3" s="2"/>
      <c r="L3" s="3"/>
      <c r="M3" s="3"/>
      <c r="N3" s="79"/>
      <c r="O3" s="3"/>
      <c r="P3" s="3"/>
      <c r="Q3" s="3"/>
      <c r="R3" s="1"/>
      <c r="S3" s="1"/>
      <c r="T3" s="1"/>
      <c r="U3" s="1"/>
      <c r="V3" s="40"/>
    </row>
    <row r="4" spans="1:23" s="39" customFormat="1" ht="36.75" customHeight="1" x14ac:dyDescent="0.2">
      <c r="A4" s="214"/>
      <c r="B4" s="215" t="s">
        <v>0</v>
      </c>
      <c r="C4" s="215" t="s">
        <v>1</v>
      </c>
      <c r="D4" s="215" t="s">
        <v>2</v>
      </c>
      <c r="E4" s="215" t="s">
        <v>28</v>
      </c>
      <c r="F4" s="215" t="s">
        <v>17</v>
      </c>
      <c r="G4" s="215" t="s">
        <v>30</v>
      </c>
      <c r="H4" s="215" t="s">
        <v>3</v>
      </c>
      <c r="I4" s="215" t="s">
        <v>4</v>
      </c>
      <c r="J4" s="215" t="s">
        <v>5</v>
      </c>
      <c r="K4" s="216" t="s">
        <v>16</v>
      </c>
      <c r="L4" s="215" t="s">
        <v>6</v>
      </c>
      <c r="M4" s="215" t="s">
        <v>15</v>
      </c>
      <c r="N4" s="217" t="s">
        <v>25</v>
      </c>
      <c r="O4" s="215" t="s">
        <v>26</v>
      </c>
      <c r="P4" s="215" t="s">
        <v>27</v>
      </c>
      <c r="Q4" s="215" t="s">
        <v>18</v>
      </c>
      <c r="R4" s="215" t="s">
        <v>7</v>
      </c>
      <c r="S4" s="215" t="s">
        <v>8</v>
      </c>
      <c r="T4" s="215" t="s">
        <v>9</v>
      </c>
      <c r="U4" s="215" t="s">
        <v>11</v>
      </c>
      <c r="V4" s="218" t="s">
        <v>0</v>
      </c>
    </row>
    <row r="5" spans="1:23" s="72" customFormat="1" ht="12" customHeight="1" x14ac:dyDescent="0.25">
      <c r="A5" s="252">
        <v>1</v>
      </c>
      <c r="B5" s="124" t="s">
        <v>43</v>
      </c>
      <c r="C5" s="125" t="s">
        <v>45</v>
      </c>
      <c r="D5" s="187" t="s">
        <v>46</v>
      </c>
      <c r="E5" s="126">
        <v>44133</v>
      </c>
      <c r="F5" s="120">
        <v>150000</v>
      </c>
      <c r="G5" s="120">
        <v>267800</v>
      </c>
      <c r="H5" s="99">
        <f t="shared" ref="H5:H6" si="0">SUM(G5/F5)</f>
        <v>1.7853333333333334</v>
      </c>
      <c r="I5" s="121">
        <v>54.55</v>
      </c>
      <c r="J5" s="121">
        <v>27.55</v>
      </c>
      <c r="K5" s="120">
        <f>SUM(G5-Q5)</f>
        <v>88200</v>
      </c>
      <c r="L5" s="93">
        <f t="shared" ref="L5:L6" si="1">SUM(F5-K5)</f>
        <v>61800</v>
      </c>
      <c r="M5" s="121">
        <v>27</v>
      </c>
      <c r="N5" s="91"/>
      <c r="O5" s="91"/>
      <c r="P5" s="96"/>
      <c r="Q5" s="109">
        <v>179600</v>
      </c>
      <c r="R5" s="111">
        <v>79</v>
      </c>
      <c r="S5" s="237">
        <f>SUM(L5/M5)</f>
        <v>2288.8888888888887</v>
      </c>
      <c r="T5" s="198" t="s">
        <v>47</v>
      </c>
      <c r="U5" s="124" t="s">
        <v>29</v>
      </c>
      <c r="V5" s="124" t="s">
        <v>44</v>
      </c>
      <c r="W5" s="152"/>
    </row>
    <row r="6" spans="1:23" s="72" customFormat="1" ht="12.75" customHeight="1" x14ac:dyDescent="0.25">
      <c r="A6" s="252">
        <v>2</v>
      </c>
      <c r="B6" s="124" t="s">
        <v>134</v>
      </c>
      <c r="C6" s="125" t="s">
        <v>135</v>
      </c>
      <c r="D6" s="187" t="s">
        <v>136</v>
      </c>
      <c r="E6" s="126">
        <v>44272</v>
      </c>
      <c r="F6" s="120">
        <v>446500</v>
      </c>
      <c r="G6" s="120">
        <v>332700</v>
      </c>
      <c r="H6" s="99">
        <f t="shared" si="0"/>
        <v>0.74512877939529676</v>
      </c>
      <c r="I6" s="121">
        <v>48.45</v>
      </c>
      <c r="J6" s="121">
        <v>2</v>
      </c>
      <c r="K6" s="120">
        <v>1100</v>
      </c>
      <c r="L6" s="93">
        <f t="shared" si="1"/>
        <v>445400</v>
      </c>
      <c r="M6" s="121">
        <v>46.45</v>
      </c>
      <c r="N6" s="80"/>
      <c r="O6" s="80"/>
      <c r="P6" s="81"/>
      <c r="Q6" s="109">
        <v>331600</v>
      </c>
      <c r="R6" s="111">
        <v>86</v>
      </c>
      <c r="S6" s="237">
        <f>SUM(L6/M6)</f>
        <v>9588.8051668460703</v>
      </c>
      <c r="T6" s="198" t="s">
        <v>137</v>
      </c>
      <c r="U6" s="124" t="s">
        <v>10</v>
      </c>
      <c r="V6" s="124"/>
      <c r="W6" s="152"/>
    </row>
    <row r="7" spans="1:23" s="68" customFormat="1" ht="12.75" customHeight="1" x14ac:dyDescent="0.25">
      <c r="A7" s="252">
        <v>3</v>
      </c>
      <c r="B7" s="124" t="s">
        <v>103</v>
      </c>
      <c r="C7" s="188" t="s">
        <v>104</v>
      </c>
      <c r="D7" s="187" t="s">
        <v>105</v>
      </c>
      <c r="E7" s="126">
        <v>44196</v>
      </c>
      <c r="F7" s="120">
        <v>957204</v>
      </c>
      <c r="G7" s="120">
        <v>954300</v>
      </c>
      <c r="H7" s="99">
        <f>SUM(G7/F7)</f>
        <v>0.9969661639525117</v>
      </c>
      <c r="I7" s="121">
        <v>147.4</v>
      </c>
      <c r="J7" s="121">
        <f>SUM(I7-M7)</f>
        <v>9.75</v>
      </c>
      <c r="K7" s="120">
        <f t="shared" ref="K7:K35" si="2">SUM(G7-Q7)</f>
        <v>6000</v>
      </c>
      <c r="L7" s="93">
        <f>SUM(F7-K7)</f>
        <v>951204</v>
      </c>
      <c r="M7" s="121">
        <v>137.65</v>
      </c>
      <c r="N7" s="80"/>
      <c r="O7" s="80"/>
      <c r="P7" s="81"/>
      <c r="Q7" s="109">
        <v>948300</v>
      </c>
      <c r="R7" s="111">
        <v>86</v>
      </c>
      <c r="S7" s="237">
        <f t="shared" ref="S7:S35" si="3">SUM(L7/M7)</f>
        <v>6910.3087540864508</v>
      </c>
      <c r="T7" s="198" t="s">
        <v>106</v>
      </c>
      <c r="U7" s="124" t="s">
        <v>10</v>
      </c>
      <c r="V7" s="124"/>
      <c r="W7" s="152"/>
    </row>
    <row r="8" spans="1:23" s="68" customFormat="1" ht="12.75" customHeight="1" x14ac:dyDescent="0.25">
      <c r="A8" s="252">
        <v>4</v>
      </c>
      <c r="B8" s="124" t="s">
        <v>70</v>
      </c>
      <c r="C8" s="188" t="s">
        <v>71</v>
      </c>
      <c r="D8" s="187" t="s">
        <v>72</v>
      </c>
      <c r="E8" s="126">
        <v>44186</v>
      </c>
      <c r="F8" s="120">
        <v>150000</v>
      </c>
      <c r="G8" s="120">
        <v>196700</v>
      </c>
      <c r="H8" s="99">
        <f t="shared" ref="H8:H15" si="4">SUM(G8/F8)</f>
        <v>1.3113333333333332</v>
      </c>
      <c r="I8" s="121">
        <v>40</v>
      </c>
      <c r="J8" s="121">
        <f>SUM(I8-M8)</f>
        <v>12</v>
      </c>
      <c r="K8" s="120">
        <f t="shared" si="2"/>
        <v>34000</v>
      </c>
      <c r="L8" s="93">
        <f t="shared" ref="L8:L15" si="5">SUM(F8-K8)</f>
        <v>116000</v>
      </c>
      <c r="M8" s="121">
        <v>28</v>
      </c>
      <c r="N8" s="80"/>
      <c r="O8" s="80"/>
      <c r="P8" s="81"/>
      <c r="Q8" s="109">
        <v>162700</v>
      </c>
      <c r="R8" s="111">
        <v>76</v>
      </c>
      <c r="S8" s="237">
        <f t="shared" si="3"/>
        <v>4142.8571428571431</v>
      </c>
      <c r="T8" s="198" t="s">
        <v>73</v>
      </c>
      <c r="U8" s="124" t="s">
        <v>10</v>
      </c>
      <c r="V8" s="124"/>
      <c r="W8" s="152"/>
    </row>
    <row r="9" spans="1:23" s="68" customFormat="1" ht="12.75" customHeight="1" x14ac:dyDescent="0.25">
      <c r="A9" s="252">
        <v>5</v>
      </c>
      <c r="B9" s="124" t="s">
        <v>176</v>
      </c>
      <c r="C9" s="188" t="s">
        <v>177</v>
      </c>
      <c r="D9" s="187" t="s">
        <v>178</v>
      </c>
      <c r="E9" s="126">
        <v>44200</v>
      </c>
      <c r="F9" s="120">
        <v>462144</v>
      </c>
      <c r="G9" s="120">
        <v>605800</v>
      </c>
      <c r="H9" s="99">
        <f t="shared" si="4"/>
        <v>1.3108468356183354</v>
      </c>
      <c r="I9" s="121">
        <v>96.28</v>
      </c>
      <c r="J9" s="121">
        <f>SUM(I9-M9)</f>
        <v>3</v>
      </c>
      <c r="K9" s="120">
        <f t="shared" si="2"/>
        <v>546180</v>
      </c>
      <c r="L9" s="93">
        <f t="shared" si="5"/>
        <v>-84036</v>
      </c>
      <c r="M9" s="121">
        <v>93.28</v>
      </c>
      <c r="N9" s="80"/>
      <c r="O9" s="80"/>
      <c r="P9" s="81"/>
      <c r="Q9" s="109">
        <v>59620</v>
      </c>
      <c r="R9" s="111">
        <v>77</v>
      </c>
      <c r="S9" s="237">
        <f t="shared" si="3"/>
        <v>-900.90051457975983</v>
      </c>
      <c r="T9" s="198" t="s">
        <v>193</v>
      </c>
      <c r="U9" s="124" t="s">
        <v>10</v>
      </c>
      <c r="V9" s="124"/>
      <c r="W9" s="152"/>
    </row>
    <row r="10" spans="1:23" s="68" customFormat="1" ht="12.75" customHeight="1" x14ac:dyDescent="0.25">
      <c r="A10" s="252">
        <v>6</v>
      </c>
      <c r="B10" s="92" t="s">
        <v>34</v>
      </c>
      <c r="C10" s="118" t="s">
        <v>35</v>
      </c>
      <c r="D10" s="92" t="s">
        <v>36</v>
      </c>
      <c r="E10" s="88">
        <v>44119</v>
      </c>
      <c r="F10" s="89">
        <v>960000</v>
      </c>
      <c r="G10" s="89">
        <v>776100</v>
      </c>
      <c r="H10" s="99">
        <f t="shared" si="4"/>
        <v>0.80843750000000003</v>
      </c>
      <c r="I10" s="119">
        <v>108.32</v>
      </c>
      <c r="J10" s="121">
        <v>1</v>
      </c>
      <c r="K10" s="120">
        <f t="shared" si="2"/>
        <v>1000</v>
      </c>
      <c r="L10" s="93">
        <f t="shared" si="5"/>
        <v>959000</v>
      </c>
      <c r="M10" s="121">
        <v>107.32</v>
      </c>
      <c r="N10" s="80"/>
      <c r="O10" s="80"/>
      <c r="P10" s="81"/>
      <c r="Q10" s="109">
        <v>775100</v>
      </c>
      <c r="R10" s="111">
        <v>92</v>
      </c>
      <c r="S10" s="237">
        <f t="shared" si="3"/>
        <v>8935.8926574729794</v>
      </c>
      <c r="T10" s="197" t="s">
        <v>37</v>
      </c>
      <c r="U10" s="92" t="s">
        <v>29</v>
      </c>
      <c r="V10" s="92" t="s">
        <v>38</v>
      </c>
      <c r="W10" s="152"/>
    </row>
    <row r="11" spans="1:23" s="94" customFormat="1" ht="13.9" customHeight="1" x14ac:dyDescent="0.25">
      <c r="A11" s="252">
        <v>7</v>
      </c>
      <c r="B11" s="92" t="s">
        <v>31</v>
      </c>
      <c r="C11" s="118" t="s">
        <v>32</v>
      </c>
      <c r="D11" s="97" t="s">
        <v>36</v>
      </c>
      <c r="E11" s="88">
        <v>44117</v>
      </c>
      <c r="F11" s="89">
        <v>340000</v>
      </c>
      <c r="G11" s="89">
        <v>278500</v>
      </c>
      <c r="H11" s="99">
        <f t="shared" si="4"/>
        <v>0.81911764705882351</v>
      </c>
      <c r="I11" s="119">
        <v>38.15</v>
      </c>
      <c r="J11" s="121">
        <v>1</v>
      </c>
      <c r="K11" s="120">
        <f t="shared" si="2"/>
        <v>1000</v>
      </c>
      <c r="L11" s="93">
        <f t="shared" si="5"/>
        <v>339000</v>
      </c>
      <c r="M11" s="121">
        <v>37.15</v>
      </c>
      <c r="N11" s="80"/>
      <c r="O11" s="80"/>
      <c r="P11" s="81"/>
      <c r="Q11" s="109">
        <v>277500</v>
      </c>
      <c r="R11" s="111">
        <v>95</v>
      </c>
      <c r="S11" s="237">
        <f t="shared" si="3"/>
        <v>9125.1682368775237</v>
      </c>
      <c r="T11" s="197" t="s">
        <v>33</v>
      </c>
      <c r="U11" s="92" t="s">
        <v>10</v>
      </c>
      <c r="V11" s="92"/>
      <c r="W11" s="152"/>
    </row>
    <row r="12" spans="1:23" s="72" customFormat="1" ht="12.75" customHeight="1" x14ac:dyDescent="0.25">
      <c r="A12" s="252">
        <v>8</v>
      </c>
      <c r="B12" s="92" t="s">
        <v>172</v>
      </c>
      <c r="C12" s="118" t="s">
        <v>173</v>
      </c>
      <c r="D12" s="97" t="s">
        <v>174</v>
      </c>
      <c r="E12" s="88">
        <v>44343</v>
      </c>
      <c r="F12" s="89">
        <v>385000</v>
      </c>
      <c r="G12" s="89">
        <v>183900</v>
      </c>
      <c r="H12" s="99">
        <f t="shared" si="4"/>
        <v>0.47766233766233768</v>
      </c>
      <c r="I12" s="119">
        <v>53.42</v>
      </c>
      <c r="J12" s="121">
        <v>25.92</v>
      </c>
      <c r="K12" s="120">
        <f t="shared" si="2"/>
        <v>69800</v>
      </c>
      <c r="L12" s="93">
        <f t="shared" si="5"/>
        <v>315200</v>
      </c>
      <c r="M12" s="121">
        <v>27.5</v>
      </c>
      <c r="N12" s="80"/>
      <c r="O12" s="80"/>
      <c r="P12" s="81"/>
      <c r="Q12" s="109">
        <v>114100</v>
      </c>
      <c r="R12" s="111">
        <v>50</v>
      </c>
      <c r="S12" s="237">
        <f t="shared" si="3"/>
        <v>11461.818181818182</v>
      </c>
      <c r="T12" s="197" t="s">
        <v>175</v>
      </c>
      <c r="U12" s="92" t="s">
        <v>10</v>
      </c>
      <c r="V12" s="92"/>
      <c r="W12" s="152"/>
    </row>
    <row r="13" spans="1:23" s="68" customFormat="1" ht="12.75" customHeight="1" x14ac:dyDescent="0.25">
      <c r="A13" s="252">
        <v>9</v>
      </c>
      <c r="B13" s="124" t="s">
        <v>86</v>
      </c>
      <c r="C13" s="188" t="s">
        <v>87</v>
      </c>
      <c r="D13" s="187" t="s">
        <v>88</v>
      </c>
      <c r="E13" s="126">
        <v>44195</v>
      </c>
      <c r="F13" s="120">
        <v>849000</v>
      </c>
      <c r="G13" s="120">
        <v>756300</v>
      </c>
      <c r="H13" s="99">
        <f t="shared" si="4"/>
        <v>0.89081272084805652</v>
      </c>
      <c r="I13" s="121">
        <v>129.9</v>
      </c>
      <c r="J13" s="121">
        <f>SUM(I13-M13)</f>
        <v>22.150000000000006</v>
      </c>
      <c r="K13" s="120">
        <f t="shared" si="2"/>
        <v>49800</v>
      </c>
      <c r="L13" s="93">
        <f t="shared" si="5"/>
        <v>799200</v>
      </c>
      <c r="M13" s="121">
        <v>107.75</v>
      </c>
      <c r="N13" s="80"/>
      <c r="O13" s="80"/>
      <c r="P13" s="81"/>
      <c r="Q13" s="109">
        <v>706500</v>
      </c>
      <c r="R13" s="111">
        <v>81</v>
      </c>
      <c r="S13" s="237">
        <f t="shared" si="3"/>
        <v>7417.1693735498839</v>
      </c>
      <c r="T13" s="198" t="s">
        <v>89</v>
      </c>
      <c r="U13" s="124" t="s">
        <v>10</v>
      </c>
      <c r="V13" s="124"/>
      <c r="W13" s="152"/>
    </row>
    <row r="14" spans="1:23" s="68" customFormat="1" ht="12.75" customHeight="1" x14ac:dyDescent="0.25">
      <c r="A14" s="252">
        <v>10</v>
      </c>
      <c r="B14" s="92" t="s">
        <v>48</v>
      </c>
      <c r="C14" s="135" t="s">
        <v>50</v>
      </c>
      <c r="D14" s="97" t="s">
        <v>51</v>
      </c>
      <c r="E14" s="88">
        <v>44126</v>
      </c>
      <c r="F14" s="89">
        <v>575000</v>
      </c>
      <c r="G14" s="89">
        <v>480500</v>
      </c>
      <c r="H14" s="99">
        <f t="shared" si="4"/>
        <v>0.83565217391304347</v>
      </c>
      <c r="I14" s="119">
        <v>100.77</v>
      </c>
      <c r="J14" s="121">
        <v>53.47</v>
      </c>
      <c r="K14" s="120">
        <f t="shared" si="2"/>
        <v>152100</v>
      </c>
      <c r="L14" s="93">
        <f t="shared" si="5"/>
        <v>422900</v>
      </c>
      <c r="M14" s="121">
        <v>47.3</v>
      </c>
      <c r="N14" s="80"/>
      <c r="O14" s="80"/>
      <c r="P14" s="81"/>
      <c r="Q14" s="109">
        <v>328400</v>
      </c>
      <c r="R14" s="111">
        <v>84</v>
      </c>
      <c r="S14" s="237">
        <f t="shared" si="3"/>
        <v>8940.8033826638475</v>
      </c>
      <c r="T14" s="197" t="s">
        <v>52</v>
      </c>
      <c r="U14" s="92" t="s">
        <v>29</v>
      </c>
      <c r="V14" s="92" t="s">
        <v>49</v>
      </c>
      <c r="W14" s="152"/>
    </row>
    <row r="15" spans="1:23" s="68" customFormat="1" ht="12.75" customHeight="1" x14ac:dyDescent="0.25">
      <c r="A15" s="252">
        <v>11</v>
      </c>
      <c r="B15" s="92" t="s">
        <v>162</v>
      </c>
      <c r="C15" s="135" t="s">
        <v>163</v>
      </c>
      <c r="D15" s="97" t="s">
        <v>164</v>
      </c>
      <c r="E15" s="88">
        <v>44309</v>
      </c>
      <c r="F15" s="89">
        <v>940000</v>
      </c>
      <c r="G15" s="89">
        <v>777700</v>
      </c>
      <c r="H15" s="99">
        <f t="shared" si="4"/>
        <v>0.82734042553191489</v>
      </c>
      <c r="I15" s="119">
        <v>183.95</v>
      </c>
      <c r="J15" s="121">
        <f>SUM(I15-M15)</f>
        <v>108.64999999999999</v>
      </c>
      <c r="K15" s="120">
        <f t="shared" si="2"/>
        <v>289700</v>
      </c>
      <c r="L15" s="93">
        <f t="shared" si="5"/>
        <v>650300</v>
      </c>
      <c r="M15" s="121">
        <v>75.3</v>
      </c>
      <c r="N15" s="80"/>
      <c r="O15" s="80"/>
      <c r="P15" s="81"/>
      <c r="Q15" s="109">
        <v>488000</v>
      </c>
      <c r="R15" s="111">
        <v>78</v>
      </c>
      <c r="S15" s="237">
        <f t="shared" si="3"/>
        <v>8636.1221779548468</v>
      </c>
      <c r="T15" s="197" t="s">
        <v>165</v>
      </c>
      <c r="U15" s="92" t="s">
        <v>29</v>
      </c>
      <c r="V15" s="92" t="s">
        <v>166</v>
      </c>
      <c r="W15" s="152"/>
    </row>
    <row r="16" spans="1:23" s="68" customFormat="1" ht="12.75" customHeight="1" x14ac:dyDescent="0.25">
      <c r="A16" s="252">
        <v>12</v>
      </c>
      <c r="B16" s="124" t="s">
        <v>114</v>
      </c>
      <c r="C16" s="188" t="s">
        <v>115</v>
      </c>
      <c r="D16" s="187" t="s">
        <v>116</v>
      </c>
      <c r="E16" s="126">
        <v>44194</v>
      </c>
      <c r="F16" s="120">
        <v>401072</v>
      </c>
      <c r="G16" s="120">
        <v>380900</v>
      </c>
      <c r="H16" s="99">
        <f>SUM(G16/F16)</f>
        <v>0.94970479115969197</v>
      </c>
      <c r="I16" s="121">
        <v>71.62</v>
      </c>
      <c r="J16" s="121">
        <f>SUM(I16-M16)</f>
        <v>16.620000000000005</v>
      </c>
      <c r="K16" s="120">
        <f t="shared" si="2"/>
        <v>20300</v>
      </c>
      <c r="L16" s="93">
        <f>SUM(F16-K16)</f>
        <v>380772</v>
      </c>
      <c r="M16" s="121">
        <v>55</v>
      </c>
      <c r="N16" s="80"/>
      <c r="O16" s="80"/>
      <c r="P16" s="81"/>
      <c r="Q16" s="109">
        <v>360600</v>
      </c>
      <c r="R16" s="111">
        <v>82</v>
      </c>
      <c r="S16" s="237">
        <f t="shared" si="3"/>
        <v>6923.1272727272726</v>
      </c>
      <c r="T16" s="198" t="s">
        <v>117</v>
      </c>
      <c r="U16" s="124" t="s">
        <v>10</v>
      </c>
      <c r="V16" s="124"/>
      <c r="W16" s="152"/>
    </row>
    <row r="17" spans="1:23" s="68" customFormat="1" ht="12.75" customHeight="1" x14ac:dyDescent="0.25">
      <c r="A17" s="252">
        <v>13</v>
      </c>
      <c r="B17" s="124" t="s">
        <v>90</v>
      </c>
      <c r="C17" s="188" t="s">
        <v>91</v>
      </c>
      <c r="D17" s="187" t="s">
        <v>92</v>
      </c>
      <c r="E17" s="126">
        <v>44140</v>
      </c>
      <c r="F17" s="120">
        <v>2602000</v>
      </c>
      <c r="G17" s="120">
        <v>2408700</v>
      </c>
      <c r="H17" s="99">
        <f t="shared" ref="H17:H19" si="6">SUM(G17/F17)</f>
        <v>0.92571099154496539</v>
      </c>
      <c r="I17" s="121">
        <v>393.4</v>
      </c>
      <c r="J17" s="121">
        <f>SUM(I17-M17)</f>
        <v>54.139999999999986</v>
      </c>
      <c r="K17" s="120">
        <f t="shared" si="2"/>
        <v>62300</v>
      </c>
      <c r="L17" s="93">
        <f t="shared" ref="L17:L19" si="7">SUM(F17-K17)</f>
        <v>2539700</v>
      </c>
      <c r="M17" s="121">
        <v>339.26</v>
      </c>
      <c r="N17" s="80"/>
      <c r="O17" s="80"/>
      <c r="P17" s="81"/>
      <c r="Q17" s="109">
        <v>2346400</v>
      </c>
      <c r="R17" s="111">
        <v>85</v>
      </c>
      <c r="S17" s="237">
        <f t="shared" si="3"/>
        <v>7485.9989388669455</v>
      </c>
      <c r="T17" s="198" t="s">
        <v>93</v>
      </c>
      <c r="U17" s="124" t="s">
        <v>29</v>
      </c>
      <c r="V17" s="124" t="s">
        <v>94</v>
      </c>
      <c r="W17" s="152"/>
    </row>
    <row r="18" spans="1:23" s="68" customFormat="1" ht="12.75" customHeight="1" x14ac:dyDescent="0.25">
      <c r="A18" s="252">
        <v>14</v>
      </c>
      <c r="B18" s="92" t="s">
        <v>53</v>
      </c>
      <c r="C18" s="135" t="s">
        <v>54</v>
      </c>
      <c r="D18" s="97" t="s">
        <v>55</v>
      </c>
      <c r="E18" s="88">
        <v>44147</v>
      </c>
      <c r="F18" s="89">
        <v>584000</v>
      </c>
      <c r="G18" s="89">
        <v>477100</v>
      </c>
      <c r="H18" s="99">
        <f t="shared" si="6"/>
        <v>0.8169520547945206</v>
      </c>
      <c r="I18" s="119">
        <v>73</v>
      </c>
      <c r="J18" s="121">
        <f>SUM(I18-M18)</f>
        <v>7</v>
      </c>
      <c r="K18" s="120">
        <f t="shared" si="2"/>
        <v>6000</v>
      </c>
      <c r="L18" s="93">
        <f t="shared" si="7"/>
        <v>578000</v>
      </c>
      <c r="M18" s="121">
        <v>66</v>
      </c>
      <c r="N18" s="80"/>
      <c r="O18" s="80"/>
      <c r="P18" s="81"/>
      <c r="Q18" s="109">
        <v>471100</v>
      </c>
      <c r="R18" s="111">
        <v>89</v>
      </c>
      <c r="S18" s="237">
        <f t="shared" si="3"/>
        <v>8757.575757575758</v>
      </c>
      <c r="T18" s="197" t="s">
        <v>56</v>
      </c>
      <c r="U18" s="92" t="s">
        <v>10</v>
      </c>
      <c r="V18" s="92"/>
      <c r="W18" s="152"/>
    </row>
    <row r="19" spans="1:23" s="68" customFormat="1" ht="12.75" customHeight="1" x14ac:dyDescent="0.25">
      <c r="A19" s="252">
        <v>15</v>
      </c>
      <c r="B19" s="92" t="s">
        <v>179</v>
      </c>
      <c r="C19" s="135" t="s">
        <v>180</v>
      </c>
      <c r="D19" s="97" t="s">
        <v>181</v>
      </c>
      <c r="E19" s="88">
        <v>44265</v>
      </c>
      <c r="F19" s="89">
        <v>280000</v>
      </c>
      <c r="G19" s="89">
        <v>268200</v>
      </c>
      <c r="H19" s="99">
        <f t="shared" si="6"/>
        <v>0.95785714285714285</v>
      </c>
      <c r="I19" s="119">
        <v>40</v>
      </c>
      <c r="J19" s="121">
        <f>SUM(I19-M19)</f>
        <v>3</v>
      </c>
      <c r="K19" s="120">
        <f t="shared" si="2"/>
        <v>1000</v>
      </c>
      <c r="L19" s="93">
        <f t="shared" si="7"/>
        <v>279000</v>
      </c>
      <c r="M19" s="121">
        <v>37</v>
      </c>
      <c r="N19" s="80"/>
      <c r="O19" s="80"/>
      <c r="P19" s="81"/>
      <c r="Q19" s="109">
        <v>267200</v>
      </c>
      <c r="R19" s="111">
        <v>87</v>
      </c>
      <c r="S19" s="237">
        <f t="shared" si="3"/>
        <v>7540.5405405405409</v>
      </c>
      <c r="T19" s="197" t="s">
        <v>194</v>
      </c>
      <c r="U19" s="92" t="s">
        <v>10</v>
      </c>
      <c r="V19" s="92"/>
      <c r="W19" s="152"/>
    </row>
    <row r="20" spans="1:23" s="68" customFormat="1" ht="12.75" customHeight="1" x14ac:dyDescent="0.25">
      <c r="A20" s="252">
        <v>16</v>
      </c>
      <c r="B20" s="124" t="s">
        <v>100</v>
      </c>
      <c r="C20" s="188" t="s">
        <v>101</v>
      </c>
      <c r="D20" s="187" t="s">
        <v>41</v>
      </c>
      <c r="E20" s="126">
        <v>44187</v>
      </c>
      <c r="F20" s="120">
        <v>198405</v>
      </c>
      <c r="G20" s="120">
        <v>281800</v>
      </c>
      <c r="H20" s="99">
        <f>SUM(G20/F20)</f>
        <v>1.4203271086918172</v>
      </c>
      <c r="I20" s="121">
        <v>43.44</v>
      </c>
      <c r="J20" s="121">
        <v>3.64</v>
      </c>
      <c r="K20" s="120">
        <f t="shared" si="2"/>
        <v>9100</v>
      </c>
      <c r="L20" s="93">
        <f>SUM(F20-K20)</f>
        <v>189305</v>
      </c>
      <c r="M20" s="121">
        <v>39.799999999999997</v>
      </c>
      <c r="N20" s="80"/>
      <c r="O20" s="80"/>
      <c r="P20" s="81"/>
      <c r="Q20" s="109">
        <v>272700</v>
      </c>
      <c r="R20" s="111">
        <v>93</v>
      </c>
      <c r="S20" s="237">
        <f t="shared" si="3"/>
        <v>4756.4070351758801</v>
      </c>
      <c r="T20" s="198" t="s">
        <v>102</v>
      </c>
      <c r="U20" s="124" t="s">
        <v>29</v>
      </c>
      <c r="V20" s="124" t="s">
        <v>99</v>
      </c>
      <c r="W20" s="152"/>
    </row>
    <row r="21" spans="1:23" s="71" customFormat="1" ht="12.75" customHeight="1" x14ac:dyDescent="0.25">
      <c r="A21" s="252">
        <v>17</v>
      </c>
      <c r="B21" s="124" t="s">
        <v>39</v>
      </c>
      <c r="C21" s="125" t="s">
        <v>40</v>
      </c>
      <c r="D21" s="187" t="s">
        <v>41</v>
      </c>
      <c r="E21" s="126">
        <v>44137</v>
      </c>
      <c r="F21" s="120">
        <v>330000</v>
      </c>
      <c r="G21" s="120">
        <v>437200</v>
      </c>
      <c r="H21" s="99">
        <f t="shared" ref="H21:H35" si="8">SUM(G21/F21)</f>
        <v>1.3248484848484849</v>
      </c>
      <c r="I21" s="121">
        <v>81.540000000000006</v>
      </c>
      <c r="J21" s="121">
        <v>15.28</v>
      </c>
      <c r="K21" s="120">
        <f t="shared" si="2"/>
        <v>24700</v>
      </c>
      <c r="L21" s="93">
        <f t="shared" ref="L21:L35" si="9">SUM(F21-K21)</f>
        <v>305300</v>
      </c>
      <c r="M21" s="121">
        <v>66.260000000000005</v>
      </c>
      <c r="N21" s="80"/>
      <c r="O21" s="80"/>
      <c r="P21" s="81"/>
      <c r="Q21" s="109">
        <v>412500</v>
      </c>
      <c r="R21" s="111">
        <v>91</v>
      </c>
      <c r="S21" s="237">
        <f t="shared" si="3"/>
        <v>4607.6063990341081</v>
      </c>
      <c r="T21" s="198" t="s">
        <v>42</v>
      </c>
      <c r="U21" s="124" t="s">
        <v>10</v>
      </c>
      <c r="V21" s="124"/>
      <c r="W21" s="152"/>
    </row>
    <row r="22" spans="1:23" s="68" customFormat="1" ht="12.75" customHeight="1" x14ac:dyDescent="0.2">
      <c r="A22" s="252">
        <v>18</v>
      </c>
      <c r="B22" s="124" t="s">
        <v>120</v>
      </c>
      <c r="C22" s="188" t="s">
        <v>121</v>
      </c>
      <c r="D22" s="187" t="s">
        <v>122</v>
      </c>
      <c r="E22" s="126">
        <v>44195</v>
      </c>
      <c r="F22" s="120">
        <v>345000</v>
      </c>
      <c r="G22" s="120">
        <v>297800</v>
      </c>
      <c r="H22" s="99">
        <f t="shared" si="8"/>
        <v>0.86318840579710143</v>
      </c>
      <c r="I22" s="121">
        <v>45.37</v>
      </c>
      <c r="J22" s="121">
        <v>1</v>
      </c>
      <c r="K22" s="120">
        <f t="shared" si="2"/>
        <v>3200</v>
      </c>
      <c r="L22" s="93">
        <f t="shared" si="9"/>
        <v>341800</v>
      </c>
      <c r="M22" s="121">
        <v>44.37</v>
      </c>
      <c r="N22" s="80"/>
      <c r="O22" s="80"/>
      <c r="P22" s="81"/>
      <c r="Q22" s="109">
        <v>294600</v>
      </c>
      <c r="R22" s="111">
        <v>80</v>
      </c>
      <c r="S22" s="237">
        <f t="shared" si="3"/>
        <v>7703.4032003606044</v>
      </c>
      <c r="T22" s="198" t="s">
        <v>123</v>
      </c>
      <c r="U22" s="124" t="s">
        <v>10</v>
      </c>
      <c r="V22" s="124"/>
    </row>
    <row r="23" spans="1:23" s="71" customFormat="1" ht="12.75" customHeight="1" x14ac:dyDescent="0.2">
      <c r="A23" s="252">
        <v>19</v>
      </c>
      <c r="B23" s="124" t="s">
        <v>95</v>
      </c>
      <c r="C23" s="188" t="s">
        <v>96</v>
      </c>
      <c r="D23" s="187" t="s">
        <v>97</v>
      </c>
      <c r="E23" s="126">
        <v>44193</v>
      </c>
      <c r="F23" s="120">
        <v>204000</v>
      </c>
      <c r="G23" s="120">
        <v>192800</v>
      </c>
      <c r="H23" s="99">
        <f t="shared" si="8"/>
        <v>0.94509803921568625</v>
      </c>
      <c r="I23" s="121">
        <v>40</v>
      </c>
      <c r="J23" s="121">
        <v>5</v>
      </c>
      <c r="K23" s="120">
        <f t="shared" si="2"/>
        <v>4000</v>
      </c>
      <c r="L23" s="93">
        <f t="shared" si="9"/>
        <v>200000</v>
      </c>
      <c r="M23" s="121">
        <v>35</v>
      </c>
      <c r="N23" s="80"/>
      <c r="O23" s="80"/>
      <c r="P23" s="81"/>
      <c r="Q23" s="109">
        <v>188800</v>
      </c>
      <c r="R23" s="111">
        <v>70</v>
      </c>
      <c r="S23" s="237">
        <f t="shared" si="3"/>
        <v>5714.2857142857147</v>
      </c>
      <c r="T23" s="198" t="s">
        <v>98</v>
      </c>
      <c r="U23" s="124" t="s">
        <v>10</v>
      </c>
      <c r="V23" s="124"/>
    </row>
    <row r="24" spans="1:23" s="68" customFormat="1" ht="12.75" customHeight="1" x14ac:dyDescent="0.2">
      <c r="A24" s="252">
        <v>20</v>
      </c>
      <c r="B24" s="124" t="s">
        <v>129</v>
      </c>
      <c r="C24" s="188" t="s">
        <v>130</v>
      </c>
      <c r="D24" s="187" t="s">
        <v>131</v>
      </c>
      <c r="E24" s="126">
        <v>44274</v>
      </c>
      <c r="F24" s="120">
        <v>295000</v>
      </c>
      <c r="G24" s="120">
        <v>279700</v>
      </c>
      <c r="H24" s="99">
        <f t="shared" si="8"/>
        <v>0.94813559322033902</v>
      </c>
      <c r="I24" s="121">
        <v>35.39</v>
      </c>
      <c r="J24" s="121">
        <f>SUM(I24-M24)</f>
        <v>0.89000000000000057</v>
      </c>
      <c r="K24" s="120">
        <f>SUM(G24-Q24)</f>
        <v>4800</v>
      </c>
      <c r="L24" s="93">
        <f t="shared" si="9"/>
        <v>290200</v>
      </c>
      <c r="M24" s="121">
        <v>34.5</v>
      </c>
      <c r="N24" s="80"/>
      <c r="O24" s="80"/>
      <c r="P24" s="81"/>
      <c r="Q24" s="109">
        <v>274900</v>
      </c>
      <c r="R24" s="111">
        <v>96</v>
      </c>
      <c r="S24" s="237">
        <f t="shared" si="3"/>
        <v>8411.5942028985501</v>
      </c>
      <c r="T24" s="198" t="s">
        <v>132</v>
      </c>
      <c r="U24" s="124" t="s">
        <v>10</v>
      </c>
      <c r="V24" s="124"/>
    </row>
    <row r="25" spans="1:23" s="68" customFormat="1" ht="12.75" customHeight="1" x14ac:dyDescent="0.2">
      <c r="A25" s="252">
        <v>21</v>
      </c>
      <c r="B25" s="124" t="s">
        <v>142</v>
      </c>
      <c r="C25" s="188" t="s">
        <v>143</v>
      </c>
      <c r="D25" s="187" t="s">
        <v>144</v>
      </c>
      <c r="E25" s="126">
        <v>44301</v>
      </c>
      <c r="F25" s="120">
        <v>345000</v>
      </c>
      <c r="G25" s="120">
        <v>377100</v>
      </c>
      <c r="H25" s="99">
        <f t="shared" si="8"/>
        <v>1.0930434782608696</v>
      </c>
      <c r="I25" s="121">
        <v>61.6</v>
      </c>
      <c r="J25" s="121">
        <f>SUM(I25-M25)</f>
        <v>8.6000000000000014</v>
      </c>
      <c r="K25" s="120">
        <f>SUM(G25-Q25)</f>
        <v>7600</v>
      </c>
      <c r="L25" s="93">
        <f t="shared" si="9"/>
        <v>337400</v>
      </c>
      <c r="M25" s="121">
        <v>53</v>
      </c>
      <c r="N25" s="80"/>
      <c r="O25" s="80"/>
      <c r="P25" s="81"/>
      <c r="Q25" s="109">
        <v>369500</v>
      </c>
      <c r="R25" s="111">
        <v>84</v>
      </c>
      <c r="S25" s="237">
        <f t="shared" si="3"/>
        <v>6366.0377358490568</v>
      </c>
      <c r="T25" s="198" t="s">
        <v>145</v>
      </c>
      <c r="U25" s="124" t="s">
        <v>10</v>
      </c>
      <c r="V25" s="124"/>
    </row>
    <row r="26" spans="1:23" s="68" customFormat="1" ht="12.75" customHeight="1" x14ac:dyDescent="0.2">
      <c r="A26" s="252">
        <v>22</v>
      </c>
      <c r="B26" s="124" t="s">
        <v>146</v>
      </c>
      <c r="C26" s="188" t="s">
        <v>147</v>
      </c>
      <c r="D26" s="187" t="s">
        <v>148</v>
      </c>
      <c r="E26" s="126">
        <v>44302</v>
      </c>
      <c r="F26" s="120">
        <v>340000</v>
      </c>
      <c r="G26" s="120">
        <v>237200</v>
      </c>
      <c r="H26" s="99">
        <f t="shared" si="8"/>
        <v>0.6976470588235294</v>
      </c>
      <c r="I26" s="121">
        <v>59.2</v>
      </c>
      <c r="J26" s="121">
        <f>SUM(I26-M26)</f>
        <v>15.580000000000005</v>
      </c>
      <c r="K26" s="120">
        <f>SUM(G26-Q26)</f>
        <v>20000</v>
      </c>
      <c r="L26" s="93">
        <f t="shared" si="9"/>
        <v>320000</v>
      </c>
      <c r="M26" s="121">
        <v>43.62</v>
      </c>
      <c r="N26" s="80"/>
      <c r="O26" s="80"/>
      <c r="P26" s="81"/>
      <c r="Q26" s="109">
        <v>217200</v>
      </c>
      <c r="R26" s="111">
        <v>60</v>
      </c>
      <c r="S26" s="237">
        <f t="shared" si="3"/>
        <v>7336.0843649701974</v>
      </c>
      <c r="T26" s="198" t="s">
        <v>149</v>
      </c>
      <c r="U26" s="124" t="s">
        <v>10</v>
      </c>
      <c r="V26" s="124"/>
    </row>
    <row r="27" spans="1:23" s="68" customFormat="1" ht="12.75" customHeight="1" x14ac:dyDescent="0.2">
      <c r="A27" s="252">
        <v>23</v>
      </c>
      <c r="B27" s="124" t="s">
        <v>158</v>
      </c>
      <c r="C27" s="188" t="s">
        <v>138</v>
      </c>
      <c r="D27" s="187" t="s">
        <v>139</v>
      </c>
      <c r="E27" s="126">
        <v>44295</v>
      </c>
      <c r="F27" s="120">
        <v>336500</v>
      </c>
      <c r="G27" s="120">
        <v>300800</v>
      </c>
      <c r="H27" s="99">
        <f t="shared" si="8"/>
        <v>0.89390787518573556</v>
      </c>
      <c r="I27" s="121">
        <v>59.71</v>
      </c>
      <c r="J27" s="121">
        <v>23.01</v>
      </c>
      <c r="K27" s="120">
        <f>SUM(G27-Q27)</f>
        <v>61500</v>
      </c>
      <c r="L27" s="93">
        <f t="shared" si="9"/>
        <v>275000</v>
      </c>
      <c r="M27" s="121">
        <v>36.700000000000003</v>
      </c>
      <c r="N27" s="80"/>
      <c r="O27" s="80"/>
      <c r="P27" s="81"/>
      <c r="Q27" s="109">
        <v>239300</v>
      </c>
      <c r="R27" s="111">
        <v>74</v>
      </c>
      <c r="S27" s="237">
        <f t="shared" si="3"/>
        <v>7493.1880108991818</v>
      </c>
      <c r="T27" s="198" t="s">
        <v>140</v>
      </c>
      <c r="U27" s="124" t="s">
        <v>29</v>
      </c>
      <c r="V27" s="124" t="s">
        <v>141</v>
      </c>
    </row>
    <row r="28" spans="1:23" s="68" customFormat="1" ht="12.75" customHeight="1" x14ac:dyDescent="0.2">
      <c r="A28" s="252">
        <v>24</v>
      </c>
      <c r="B28" s="124" t="s">
        <v>159</v>
      </c>
      <c r="C28" s="188" t="s">
        <v>160</v>
      </c>
      <c r="D28" s="187" t="s">
        <v>139</v>
      </c>
      <c r="E28" s="126">
        <v>44285</v>
      </c>
      <c r="F28" s="120">
        <v>299900</v>
      </c>
      <c r="G28" s="120">
        <v>222500</v>
      </c>
      <c r="H28" s="99">
        <f t="shared" si="8"/>
        <v>0.74191397132377457</v>
      </c>
      <c r="I28" s="121">
        <v>60</v>
      </c>
      <c r="J28" s="121">
        <f>SUM(I27-M27)</f>
        <v>23.009999999999998</v>
      </c>
      <c r="K28" s="120">
        <f>SUM(G28-Q28)</f>
        <v>57800</v>
      </c>
      <c r="L28" s="93">
        <f t="shared" si="9"/>
        <v>242100</v>
      </c>
      <c r="M28" s="121">
        <v>32</v>
      </c>
      <c r="N28" s="80"/>
      <c r="O28" s="80"/>
      <c r="P28" s="81"/>
      <c r="Q28" s="109">
        <v>164700</v>
      </c>
      <c r="R28" s="111">
        <v>62</v>
      </c>
      <c r="S28" s="237">
        <f t="shared" si="3"/>
        <v>7565.625</v>
      </c>
      <c r="T28" s="198" t="s">
        <v>161</v>
      </c>
      <c r="U28" s="124" t="s">
        <v>10</v>
      </c>
      <c r="V28" s="124"/>
    </row>
    <row r="29" spans="1:23" s="68" customFormat="1" ht="12.75" customHeight="1" x14ac:dyDescent="0.2">
      <c r="A29" s="252">
        <v>25</v>
      </c>
      <c r="B29" s="124" t="s">
        <v>65</v>
      </c>
      <c r="C29" s="188" t="s">
        <v>66</v>
      </c>
      <c r="D29" s="187" t="s">
        <v>67</v>
      </c>
      <c r="E29" s="126">
        <v>44176</v>
      </c>
      <c r="F29" s="120">
        <v>310000</v>
      </c>
      <c r="G29" s="120">
        <v>237500</v>
      </c>
      <c r="H29" s="99">
        <f t="shared" si="8"/>
        <v>0.7661290322580645</v>
      </c>
      <c r="I29" s="121">
        <v>62</v>
      </c>
      <c r="J29" s="121">
        <f t="shared" ref="J29:J35" si="10">SUM(I29-M29)</f>
        <v>43.5</v>
      </c>
      <c r="K29" s="120">
        <f t="shared" si="2"/>
        <v>114700</v>
      </c>
      <c r="L29" s="93">
        <f t="shared" si="9"/>
        <v>195300</v>
      </c>
      <c r="M29" s="121">
        <v>18.5</v>
      </c>
      <c r="N29" s="80"/>
      <c r="O29" s="80"/>
      <c r="P29" s="81"/>
      <c r="Q29" s="109">
        <v>122800</v>
      </c>
      <c r="R29" s="111">
        <v>85</v>
      </c>
      <c r="S29" s="237">
        <f t="shared" si="3"/>
        <v>10556.756756756757</v>
      </c>
      <c r="T29" s="198" t="s">
        <v>68</v>
      </c>
      <c r="U29" s="124" t="s">
        <v>29</v>
      </c>
      <c r="V29" s="124" t="s">
        <v>69</v>
      </c>
    </row>
    <row r="30" spans="1:23" s="71" customFormat="1" ht="12.75" customHeight="1" x14ac:dyDescent="0.2">
      <c r="A30" s="252">
        <v>26</v>
      </c>
      <c r="B30" s="124" t="s">
        <v>74</v>
      </c>
      <c r="C30" s="188" t="s">
        <v>75</v>
      </c>
      <c r="D30" s="187" t="s">
        <v>63</v>
      </c>
      <c r="E30" s="126">
        <v>44188</v>
      </c>
      <c r="F30" s="120">
        <v>478528</v>
      </c>
      <c r="G30" s="120">
        <v>454600</v>
      </c>
      <c r="H30" s="99">
        <f t="shared" si="8"/>
        <v>0.94999665641299991</v>
      </c>
      <c r="I30" s="121">
        <v>74.77</v>
      </c>
      <c r="J30" s="121">
        <f t="shared" si="10"/>
        <v>9</v>
      </c>
      <c r="K30" s="120">
        <f t="shared" si="2"/>
        <v>28800</v>
      </c>
      <c r="L30" s="93">
        <f t="shared" si="9"/>
        <v>449728</v>
      </c>
      <c r="M30" s="121">
        <v>65.77</v>
      </c>
      <c r="N30" s="80"/>
      <c r="O30" s="80"/>
      <c r="P30" s="81"/>
      <c r="Q30" s="109">
        <v>425800</v>
      </c>
      <c r="R30" s="111">
        <v>95</v>
      </c>
      <c r="S30" s="237">
        <f t="shared" si="3"/>
        <v>6837.8896153261367</v>
      </c>
      <c r="T30" s="198" t="s">
        <v>76</v>
      </c>
      <c r="U30" s="124" t="s">
        <v>10</v>
      </c>
      <c r="V30" s="124"/>
    </row>
    <row r="31" spans="1:23" s="71" customFormat="1" ht="12.75" customHeight="1" x14ac:dyDescent="0.2">
      <c r="A31" s="252">
        <v>27</v>
      </c>
      <c r="B31" s="124" t="s">
        <v>61</v>
      </c>
      <c r="C31" s="188" t="s">
        <v>62</v>
      </c>
      <c r="D31" s="187" t="s">
        <v>63</v>
      </c>
      <c r="E31" s="126">
        <v>44182</v>
      </c>
      <c r="F31" s="120">
        <v>318864</v>
      </c>
      <c r="G31" s="120">
        <v>366800</v>
      </c>
      <c r="H31" s="99">
        <f t="shared" si="8"/>
        <v>1.1503336845802599</v>
      </c>
      <c r="I31" s="121">
        <v>56.94</v>
      </c>
      <c r="J31" s="121">
        <f t="shared" si="10"/>
        <v>4.8499999999999943</v>
      </c>
      <c r="K31" s="120">
        <f t="shared" si="2"/>
        <v>12900</v>
      </c>
      <c r="L31" s="93">
        <f t="shared" si="9"/>
        <v>305964</v>
      </c>
      <c r="M31" s="121">
        <v>52.09</v>
      </c>
      <c r="N31" s="80"/>
      <c r="O31" s="80"/>
      <c r="P31" s="81"/>
      <c r="Q31" s="109">
        <v>353900</v>
      </c>
      <c r="R31" s="111">
        <v>86</v>
      </c>
      <c r="S31" s="237">
        <f t="shared" si="3"/>
        <v>5873.7569591092333</v>
      </c>
      <c r="T31" s="198" t="s">
        <v>64</v>
      </c>
      <c r="U31" s="124" t="s">
        <v>10</v>
      </c>
      <c r="V31" s="124"/>
    </row>
    <row r="32" spans="1:23" s="71" customFormat="1" ht="12.75" customHeight="1" x14ac:dyDescent="0.2">
      <c r="A32" s="252">
        <v>28</v>
      </c>
      <c r="B32" s="124" t="s">
        <v>154</v>
      </c>
      <c r="C32" s="188" t="s">
        <v>155</v>
      </c>
      <c r="D32" s="187" t="s">
        <v>156</v>
      </c>
      <c r="E32" s="126">
        <v>44232</v>
      </c>
      <c r="F32" s="120">
        <v>706500</v>
      </c>
      <c r="G32" s="120">
        <v>496400</v>
      </c>
      <c r="H32" s="99">
        <f t="shared" si="8"/>
        <v>0.702618542108988</v>
      </c>
      <c r="I32" s="121">
        <v>94.2</v>
      </c>
      <c r="J32" s="121">
        <f t="shared" si="10"/>
        <v>11.769999999999996</v>
      </c>
      <c r="K32" s="120">
        <f t="shared" si="2"/>
        <v>17500</v>
      </c>
      <c r="L32" s="93">
        <f t="shared" si="9"/>
        <v>689000</v>
      </c>
      <c r="M32" s="121">
        <v>82.43</v>
      </c>
      <c r="N32" s="80"/>
      <c r="O32" s="80"/>
      <c r="P32" s="81"/>
      <c r="Q32" s="109">
        <v>478900</v>
      </c>
      <c r="R32" s="111">
        <v>70</v>
      </c>
      <c r="S32" s="237">
        <f t="shared" si="3"/>
        <v>8358.6073031663218</v>
      </c>
      <c r="T32" s="198" t="s">
        <v>157</v>
      </c>
      <c r="U32" s="124" t="s">
        <v>10</v>
      </c>
      <c r="V32" s="124"/>
    </row>
    <row r="33" spans="1:22" s="71" customFormat="1" ht="12.75" customHeight="1" x14ac:dyDescent="0.2">
      <c r="A33" s="252">
        <v>29</v>
      </c>
      <c r="B33" s="124" t="s">
        <v>77</v>
      </c>
      <c r="C33" s="188" t="s">
        <v>79</v>
      </c>
      <c r="D33" s="187" t="s">
        <v>80</v>
      </c>
      <c r="E33" s="126">
        <v>44186</v>
      </c>
      <c r="F33" s="120">
        <v>465000</v>
      </c>
      <c r="G33" s="120">
        <v>517200</v>
      </c>
      <c r="H33" s="99">
        <f t="shared" si="8"/>
        <v>1.1122580645161291</v>
      </c>
      <c r="I33" s="121">
        <v>88.2</v>
      </c>
      <c r="J33" s="121">
        <f t="shared" si="10"/>
        <v>16.53</v>
      </c>
      <c r="K33" s="120">
        <f t="shared" si="2"/>
        <v>16300</v>
      </c>
      <c r="L33" s="93">
        <f t="shared" si="9"/>
        <v>448700</v>
      </c>
      <c r="M33" s="121">
        <v>71.67</v>
      </c>
      <c r="N33" s="80"/>
      <c r="O33" s="80"/>
      <c r="P33" s="81"/>
      <c r="Q33" s="109">
        <v>500900</v>
      </c>
      <c r="R33" s="111">
        <v>66</v>
      </c>
      <c r="S33" s="237">
        <f t="shared" si="3"/>
        <v>6260.6390400446489</v>
      </c>
      <c r="T33" s="198" t="s">
        <v>81</v>
      </c>
      <c r="U33" s="124" t="s">
        <v>29</v>
      </c>
      <c r="V33" s="124" t="s">
        <v>78</v>
      </c>
    </row>
    <row r="34" spans="1:22" s="94" customFormat="1" ht="12.75" customHeight="1" x14ac:dyDescent="0.25">
      <c r="A34" s="252">
        <v>30</v>
      </c>
      <c r="B34" s="98" t="s">
        <v>186</v>
      </c>
      <c r="C34" s="98" t="s">
        <v>187</v>
      </c>
      <c r="D34" s="98" t="s">
        <v>188</v>
      </c>
      <c r="E34" s="249">
        <v>44292</v>
      </c>
      <c r="F34" s="250">
        <v>143750</v>
      </c>
      <c r="G34" s="109">
        <v>230100</v>
      </c>
      <c r="H34" s="251">
        <f t="shared" si="8"/>
        <v>1.6006956521739131</v>
      </c>
      <c r="I34" s="98">
        <v>36.51</v>
      </c>
      <c r="J34" s="121">
        <f t="shared" si="10"/>
        <v>3.9699999999999989</v>
      </c>
      <c r="K34" s="120">
        <f t="shared" si="2"/>
        <v>9600</v>
      </c>
      <c r="L34" s="93">
        <f t="shared" si="9"/>
        <v>134150</v>
      </c>
      <c r="M34" s="90">
        <v>32.54</v>
      </c>
      <c r="N34" s="80"/>
      <c r="O34" s="80"/>
      <c r="P34" s="81"/>
      <c r="Q34" s="89">
        <v>220500</v>
      </c>
      <c r="R34" s="90">
        <v>82</v>
      </c>
      <c r="S34" s="110">
        <f t="shared" si="3"/>
        <v>4122.6183159188695</v>
      </c>
      <c r="T34" s="98" t="s">
        <v>195</v>
      </c>
      <c r="U34" s="92" t="s">
        <v>29</v>
      </c>
      <c r="V34" s="92" t="s">
        <v>189</v>
      </c>
    </row>
    <row r="35" spans="1:22" s="94" customFormat="1" ht="12.75" customHeight="1" x14ac:dyDescent="0.25">
      <c r="A35" s="252">
        <v>31</v>
      </c>
      <c r="B35" s="116" t="s">
        <v>190</v>
      </c>
      <c r="C35" s="98" t="s">
        <v>187</v>
      </c>
      <c r="D35" s="98" t="s">
        <v>188</v>
      </c>
      <c r="E35" s="249">
        <v>44292</v>
      </c>
      <c r="F35" s="109">
        <v>263750</v>
      </c>
      <c r="G35" s="109">
        <v>307900</v>
      </c>
      <c r="H35" s="112">
        <f t="shared" si="8"/>
        <v>1.1673933649289099</v>
      </c>
      <c r="I35" s="98">
        <v>54.69</v>
      </c>
      <c r="J35" s="121">
        <f t="shared" si="10"/>
        <v>13.689999999999998</v>
      </c>
      <c r="K35" s="120">
        <f t="shared" si="2"/>
        <v>39400</v>
      </c>
      <c r="L35" s="93">
        <f t="shared" si="9"/>
        <v>224350</v>
      </c>
      <c r="M35" s="111">
        <v>41</v>
      </c>
      <c r="N35" s="80"/>
      <c r="O35" s="80"/>
      <c r="P35" s="81"/>
      <c r="Q35" s="114">
        <v>268500</v>
      </c>
      <c r="R35" s="111">
        <v>79</v>
      </c>
      <c r="S35" s="110">
        <f t="shared" si="3"/>
        <v>5471.9512195121952</v>
      </c>
      <c r="T35" s="111" t="s">
        <v>191</v>
      </c>
      <c r="U35" s="111" t="s">
        <v>29</v>
      </c>
      <c r="V35" s="111" t="s">
        <v>192</v>
      </c>
    </row>
    <row r="36" spans="1:22" ht="12.75" customHeight="1" x14ac:dyDescent="0.25">
      <c r="B36" s="34"/>
      <c r="C36" s="34"/>
      <c r="D36" s="34"/>
      <c r="E36" s="41"/>
      <c r="F36" s="42"/>
      <c r="G36" s="42"/>
      <c r="H36" s="43"/>
      <c r="I36" s="44"/>
      <c r="J36" s="44"/>
      <c r="K36" s="45"/>
      <c r="L36" s="391"/>
      <c r="M36" s="392"/>
      <c r="N36" s="392"/>
      <c r="O36" s="392"/>
      <c r="P36" s="392"/>
      <c r="Q36" s="392"/>
      <c r="R36" s="392"/>
      <c r="S36" s="62"/>
      <c r="T36" s="34"/>
      <c r="U36" s="33"/>
      <c r="V36" s="33"/>
    </row>
    <row r="37" spans="1:22" ht="12.75" customHeight="1" x14ac:dyDescent="0.25">
      <c r="B37" s="34"/>
      <c r="C37" s="34"/>
      <c r="D37" s="34"/>
      <c r="E37" s="47"/>
      <c r="F37" s="42"/>
      <c r="G37" s="42"/>
      <c r="H37" s="43"/>
      <c r="I37" s="44"/>
      <c r="J37" s="44"/>
      <c r="K37" s="45"/>
      <c r="L37" s="393"/>
      <c r="M37" s="394"/>
      <c r="N37" s="394"/>
      <c r="O37" s="394"/>
      <c r="P37" s="394"/>
      <c r="Q37" s="394"/>
      <c r="R37" s="394"/>
      <c r="S37" s="63"/>
      <c r="T37" s="34"/>
      <c r="U37" s="33"/>
      <c r="V37" s="33"/>
    </row>
    <row r="38" spans="1:22" ht="15" customHeight="1" x14ac:dyDescent="0.25">
      <c r="B38" s="24"/>
      <c r="C38" s="24"/>
      <c r="D38" s="24"/>
      <c r="E38" s="48"/>
      <c r="F38" s="49"/>
      <c r="G38" s="49"/>
      <c r="H38" s="43"/>
      <c r="I38" s="50"/>
      <c r="J38" s="50"/>
      <c r="K38" s="51"/>
      <c r="L38" s="49"/>
      <c r="M38" s="84"/>
      <c r="N38" s="84"/>
      <c r="O38" s="84"/>
      <c r="P38" s="84"/>
      <c r="Q38" s="395"/>
      <c r="R38" s="396"/>
      <c r="S38" s="85"/>
      <c r="T38" s="86"/>
      <c r="U38" s="10"/>
      <c r="V38" s="10"/>
    </row>
    <row r="39" spans="1:22" ht="15" customHeight="1" x14ac:dyDescent="0.25">
      <c r="B39" s="35"/>
      <c r="C39" s="36"/>
      <c r="D39" s="36"/>
      <c r="E39" s="36"/>
      <c r="F39" s="37"/>
      <c r="G39" s="38"/>
      <c r="H39" s="43"/>
      <c r="I39" s="50"/>
      <c r="J39" s="50"/>
      <c r="K39" s="51"/>
      <c r="L39" s="49"/>
      <c r="M39" s="82"/>
      <c r="N39" s="82"/>
      <c r="O39" s="82"/>
      <c r="P39" s="82"/>
      <c r="Q39" s="83"/>
      <c r="R39" s="83"/>
      <c r="S39" s="63"/>
      <c r="T39" s="24"/>
      <c r="U39" s="10"/>
      <c r="V39" s="10"/>
    </row>
    <row r="40" spans="1:22" ht="8.65" customHeight="1" x14ac:dyDescent="0.25">
      <c r="B40" s="74"/>
      <c r="C40" s="75"/>
      <c r="D40" s="75"/>
      <c r="E40" s="75"/>
      <c r="F40" s="76"/>
      <c r="G40" s="1"/>
      <c r="H40" s="43"/>
      <c r="I40" s="50"/>
      <c r="J40" s="50"/>
      <c r="K40" s="51"/>
      <c r="L40" s="49"/>
      <c r="M40" s="82"/>
      <c r="N40" s="82"/>
      <c r="O40" s="82"/>
      <c r="P40" s="82"/>
      <c r="Q40" s="83"/>
      <c r="R40" s="83"/>
      <c r="S40" s="63"/>
      <c r="T40" s="24"/>
      <c r="U40" s="10"/>
      <c r="V40" s="10"/>
    </row>
    <row r="41" spans="1:22" ht="28.9" customHeight="1" x14ac:dyDescent="0.3">
      <c r="B41" s="206" t="s">
        <v>118</v>
      </c>
      <c r="C41" s="3"/>
      <c r="D41" s="3"/>
      <c r="E41" s="3"/>
      <c r="F41" s="67"/>
      <c r="G41" s="1"/>
      <c r="H41" s="43"/>
      <c r="I41" s="50"/>
      <c r="J41" s="50"/>
      <c r="K41" s="51"/>
      <c r="L41" s="49"/>
      <c r="M41" s="82"/>
      <c r="N41" s="82"/>
      <c r="O41" s="82"/>
      <c r="P41" s="82"/>
      <c r="Q41" s="83"/>
      <c r="R41" s="83"/>
      <c r="S41" s="63"/>
      <c r="T41" s="24"/>
      <c r="U41" s="10"/>
      <c r="V41" s="10"/>
    </row>
    <row r="42" spans="1:22" ht="19.149999999999999" customHeight="1" x14ac:dyDescent="0.3">
      <c r="B42" s="208" t="s">
        <v>21</v>
      </c>
      <c r="C42" s="24"/>
      <c r="D42" s="24"/>
      <c r="E42" s="48"/>
      <c r="F42" s="49"/>
      <c r="G42" s="49"/>
      <c r="H42" s="43"/>
      <c r="I42" s="53"/>
      <c r="J42" s="50"/>
      <c r="K42" s="51"/>
      <c r="L42" s="49"/>
      <c r="M42" s="19"/>
      <c r="N42" s="19"/>
      <c r="O42" s="19"/>
      <c r="P42" s="19"/>
      <c r="Q42" s="19"/>
      <c r="R42" s="52"/>
      <c r="S42" s="46"/>
      <c r="T42" s="24"/>
      <c r="U42" s="10"/>
      <c r="V42" s="10"/>
    </row>
    <row r="43" spans="1:22" s="39" customFormat="1" ht="36.75" customHeight="1" x14ac:dyDescent="0.2">
      <c r="A43" s="214"/>
      <c r="B43" s="215" t="s">
        <v>0</v>
      </c>
      <c r="C43" s="215" t="s">
        <v>1</v>
      </c>
      <c r="D43" s="215" t="s">
        <v>2</v>
      </c>
      <c r="E43" s="223" t="s">
        <v>28</v>
      </c>
      <c r="F43" s="223" t="s">
        <v>17</v>
      </c>
      <c r="G43" s="223" t="s">
        <v>30</v>
      </c>
      <c r="H43" s="223" t="s">
        <v>3</v>
      </c>
      <c r="I43" s="223" t="s">
        <v>4</v>
      </c>
      <c r="J43" s="223" t="s">
        <v>5</v>
      </c>
      <c r="K43" s="224" t="s">
        <v>13</v>
      </c>
      <c r="L43" s="223" t="s">
        <v>6</v>
      </c>
      <c r="M43" s="223" t="s">
        <v>14</v>
      </c>
      <c r="N43" s="223"/>
      <c r="O43" s="223"/>
      <c r="P43" s="223"/>
      <c r="Q43" s="223" t="s">
        <v>18</v>
      </c>
      <c r="R43" s="223" t="s">
        <v>7</v>
      </c>
      <c r="S43" s="223" t="s">
        <v>8</v>
      </c>
      <c r="T43" s="215" t="s">
        <v>9</v>
      </c>
      <c r="U43" s="215" t="s">
        <v>11</v>
      </c>
      <c r="V43" s="218" t="s">
        <v>0</v>
      </c>
    </row>
    <row r="44" spans="1:22" ht="15" customHeight="1" x14ac:dyDescent="0.25">
      <c r="A44" s="219"/>
      <c r="B44" s="140" t="s">
        <v>110</v>
      </c>
      <c r="C44" s="141" t="s">
        <v>111</v>
      </c>
      <c r="D44" s="140" t="s">
        <v>112</v>
      </c>
      <c r="E44" s="142">
        <v>44180</v>
      </c>
      <c r="F44" s="204">
        <v>405000</v>
      </c>
      <c r="G44" s="204">
        <v>421400</v>
      </c>
      <c r="H44" s="99">
        <f t="shared" ref="H44:H51" si="11">SUM(G44/F44)</f>
        <v>1.0404938271604938</v>
      </c>
      <c r="I44" s="140">
        <v>63.82</v>
      </c>
      <c r="J44" s="121">
        <f>SUM(I44-M44)</f>
        <v>29.82</v>
      </c>
      <c r="K44" s="120">
        <f>SUM(G44-Q44)</f>
        <v>280300</v>
      </c>
      <c r="L44" s="143">
        <f t="shared" ref="L44:L51" si="12">SUM(F44-K44)</f>
        <v>124700</v>
      </c>
      <c r="M44" s="205">
        <v>34</v>
      </c>
      <c r="N44" s="144">
        <v>141100</v>
      </c>
      <c r="O44" s="145">
        <v>50</v>
      </c>
      <c r="P44" s="195">
        <f>SUM(L44/M44)</f>
        <v>3667.6470588235293</v>
      </c>
      <c r="Q44" s="238">
        <v>141100</v>
      </c>
      <c r="R44" s="111">
        <v>55</v>
      </c>
      <c r="S44" s="237">
        <f>SUM(L44/M44)</f>
        <v>3667.6470588235293</v>
      </c>
      <c r="T44" s="92" t="s">
        <v>113</v>
      </c>
      <c r="U44" s="111" t="s">
        <v>10</v>
      </c>
      <c r="V44" s="111"/>
    </row>
    <row r="45" spans="1:22" s="64" customFormat="1" ht="12.75" customHeight="1" x14ac:dyDescent="0.25">
      <c r="A45" s="117"/>
      <c r="B45" s="92" t="s">
        <v>82</v>
      </c>
      <c r="C45" s="203" t="s">
        <v>83</v>
      </c>
      <c r="D45" s="139" t="s">
        <v>84</v>
      </c>
      <c r="E45" s="88">
        <v>44145</v>
      </c>
      <c r="F45" s="89">
        <v>375000</v>
      </c>
      <c r="G45" s="89">
        <v>353000</v>
      </c>
      <c r="H45" s="99">
        <f t="shared" si="11"/>
        <v>0.94133333333333336</v>
      </c>
      <c r="I45" s="119">
        <v>37.03</v>
      </c>
      <c r="J45" s="121">
        <f>SUM(I45-M45)</f>
        <v>21.03</v>
      </c>
      <c r="K45" s="120">
        <f t="shared" ref="K45:K51" si="13">SUM(G45-Q45)</f>
        <v>260000</v>
      </c>
      <c r="L45" s="93">
        <f t="shared" si="12"/>
        <v>115000</v>
      </c>
      <c r="M45" s="121">
        <v>16</v>
      </c>
      <c r="N45" s="120">
        <v>93000</v>
      </c>
      <c r="O45" s="123">
        <v>70</v>
      </c>
      <c r="P45" s="195">
        <f>SUM(L45/M45)</f>
        <v>7187.5</v>
      </c>
      <c r="Q45" s="238">
        <v>93000</v>
      </c>
      <c r="R45" s="111">
        <v>75</v>
      </c>
      <c r="S45" s="237">
        <f t="shared" ref="S45:S51" si="14">SUM(L45/M45)</f>
        <v>7187.5</v>
      </c>
      <c r="T45" s="92" t="s">
        <v>85</v>
      </c>
      <c r="U45" s="111" t="s">
        <v>10</v>
      </c>
      <c r="V45" s="111"/>
    </row>
    <row r="46" spans="1:22" ht="13.5" customHeight="1" x14ac:dyDescent="0.25">
      <c r="A46" s="117"/>
      <c r="B46" s="92" t="s">
        <v>107</v>
      </c>
      <c r="C46" s="203" t="s">
        <v>104</v>
      </c>
      <c r="D46" s="139" t="s">
        <v>108</v>
      </c>
      <c r="E46" s="88">
        <v>44195</v>
      </c>
      <c r="F46" s="89">
        <v>1026040</v>
      </c>
      <c r="G46" s="89">
        <v>1061300</v>
      </c>
      <c r="H46" s="99">
        <f t="shared" si="11"/>
        <v>1.0343651319636662</v>
      </c>
      <c r="I46" s="119">
        <v>158</v>
      </c>
      <c r="J46" s="121">
        <f>SUM(I46-M46)</f>
        <v>10</v>
      </c>
      <c r="K46" s="120">
        <f t="shared" si="13"/>
        <v>17200</v>
      </c>
      <c r="L46" s="93">
        <f t="shared" si="12"/>
        <v>1008840</v>
      </c>
      <c r="M46" s="121">
        <v>148</v>
      </c>
      <c r="N46" s="120">
        <v>1044100</v>
      </c>
      <c r="O46" s="123">
        <v>85</v>
      </c>
      <c r="P46" s="195">
        <f>SUM(L46/M46)</f>
        <v>6816.4864864864867</v>
      </c>
      <c r="Q46" s="238">
        <v>1044100</v>
      </c>
      <c r="R46" s="111">
        <v>88</v>
      </c>
      <c r="S46" s="237">
        <f t="shared" si="14"/>
        <v>6816.4864864864867</v>
      </c>
      <c r="T46" s="92" t="s">
        <v>109</v>
      </c>
      <c r="U46" s="111" t="s">
        <v>10</v>
      </c>
      <c r="V46" s="111"/>
    </row>
    <row r="47" spans="1:22" ht="14.25" customHeight="1" x14ac:dyDescent="0.25">
      <c r="A47" s="117"/>
      <c r="B47" s="92" t="s">
        <v>150</v>
      </c>
      <c r="C47" s="203" t="s">
        <v>151</v>
      </c>
      <c r="D47" s="139" t="s">
        <v>152</v>
      </c>
      <c r="E47" s="88">
        <v>44134</v>
      </c>
      <c r="F47" s="89">
        <v>415000</v>
      </c>
      <c r="G47" s="89">
        <v>321600</v>
      </c>
      <c r="H47" s="99">
        <f t="shared" si="11"/>
        <v>0.77493975903614454</v>
      </c>
      <c r="I47" s="119">
        <v>40</v>
      </c>
      <c r="J47" s="121">
        <f>SUM(I47-M47)</f>
        <v>18</v>
      </c>
      <c r="K47" s="120">
        <f t="shared" si="13"/>
        <v>215700</v>
      </c>
      <c r="L47" s="93">
        <f t="shared" si="12"/>
        <v>199300</v>
      </c>
      <c r="M47" s="121">
        <v>22</v>
      </c>
      <c r="N47" s="120">
        <v>471800</v>
      </c>
      <c r="O47" s="123">
        <v>71</v>
      </c>
      <c r="P47" s="195">
        <f>SUM(L47/M47)</f>
        <v>9059.0909090909099</v>
      </c>
      <c r="Q47" s="238">
        <v>105900</v>
      </c>
      <c r="R47" s="111">
        <v>58</v>
      </c>
      <c r="S47" s="237">
        <f t="shared" si="14"/>
        <v>9059.0909090909099</v>
      </c>
      <c r="T47" s="92" t="s">
        <v>153</v>
      </c>
      <c r="U47" s="111" t="s">
        <v>10</v>
      </c>
      <c r="V47" s="111"/>
    </row>
    <row r="48" spans="1:22" x14ac:dyDescent="0.25">
      <c r="A48" s="117"/>
      <c r="B48" s="92" t="s">
        <v>167</v>
      </c>
      <c r="C48" s="203" t="s">
        <v>168</v>
      </c>
      <c r="D48" s="241" t="s">
        <v>169</v>
      </c>
      <c r="E48" s="88">
        <v>44315</v>
      </c>
      <c r="F48" s="89">
        <v>751000</v>
      </c>
      <c r="G48" s="89">
        <v>747400</v>
      </c>
      <c r="H48" s="99">
        <f t="shared" si="11"/>
        <v>0.99520639147802925</v>
      </c>
      <c r="I48" s="119">
        <v>140.05000000000001</v>
      </c>
      <c r="J48" s="121">
        <v>55.35</v>
      </c>
      <c r="K48" s="120">
        <f t="shared" si="13"/>
        <v>275100</v>
      </c>
      <c r="L48" s="93">
        <f t="shared" si="12"/>
        <v>475900</v>
      </c>
      <c r="M48" s="121">
        <v>84.7</v>
      </c>
      <c r="N48" s="90"/>
      <c r="O48" s="90"/>
      <c r="P48" s="90"/>
      <c r="Q48" s="238">
        <v>472300</v>
      </c>
      <c r="R48" s="111">
        <v>68</v>
      </c>
      <c r="S48" s="237">
        <f t="shared" si="14"/>
        <v>5618.6540731995274</v>
      </c>
      <c r="T48" s="92" t="s">
        <v>170</v>
      </c>
      <c r="U48" s="111" t="s">
        <v>29</v>
      </c>
      <c r="V48" s="111" t="s">
        <v>171</v>
      </c>
    </row>
    <row r="49" spans="1:23" s="68" customFormat="1" ht="12.75" customHeight="1" x14ac:dyDescent="0.2">
      <c r="A49" s="242"/>
      <c r="B49" s="124" t="s">
        <v>57</v>
      </c>
      <c r="C49" s="188" t="s">
        <v>58</v>
      </c>
      <c r="D49" s="187" t="s">
        <v>59</v>
      </c>
      <c r="E49" s="126">
        <v>44148</v>
      </c>
      <c r="F49" s="120">
        <v>708000</v>
      </c>
      <c r="G49" s="120">
        <v>764400</v>
      </c>
      <c r="H49" s="99">
        <f t="shared" si="11"/>
        <v>1.0796610169491525</v>
      </c>
      <c r="I49" s="121">
        <v>126.75</v>
      </c>
      <c r="J49" s="121">
        <f>SUM(I49-M49)</f>
        <v>42.150000000000006</v>
      </c>
      <c r="K49" s="120">
        <f t="shared" si="13"/>
        <v>292600</v>
      </c>
      <c r="L49" s="93">
        <f t="shared" si="12"/>
        <v>415400</v>
      </c>
      <c r="M49" s="121">
        <v>84.6</v>
      </c>
      <c r="N49" s="243"/>
      <c r="O49" s="243"/>
      <c r="P49" s="243"/>
      <c r="Q49" s="239">
        <v>471800</v>
      </c>
      <c r="R49" s="98">
        <v>73</v>
      </c>
      <c r="S49" s="237">
        <f t="shared" si="14"/>
        <v>4910.1654846335705</v>
      </c>
      <c r="T49" s="124" t="s">
        <v>60</v>
      </c>
      <c r="U49" s="111" t="s">
        <v>29</v>
      </c>
      <c r="V49" s="111" t="s">
        <v>128</v>
      </c>
    </row>
    <row r="50" spans="1:23" ht="15" customHeight="1" x14ac:dyDescent="0.25">
      <c r="A50" s="234"/>
      <c r="B50" s="196" t="s">
        <v>182</v>
      </c>
      <c r="C50" s="188" t="s">
        <v>183</v>
      </c>
      <c r="D50" s="187" t="s">
        <v>184</v>
      </c>
      <c r="E50" s="126">
        <v>44342</v>
      </c>
      <c r="F50" s="120">
        <v>858000</v>
      </c>
      <c r="G50" s="120">
        <v>698700</v>
      </c>
      <c r="H50" s="99">
        <f t="shared" si="11"/>
        <v>0.81433566433566429</v>
      </c>
      <c r="I50" s="121">
        <v>109.79</v>
      </c>
      <c r="J50" s="121">
        <f>SUM(I50-M50)</f>
        <v>86.43</v>
      </c>
      <c r="K50" s="120">
        <f t="shared" si="13"/>
        <v>572700</v>
      </c>
      <c r="L50" s="93">
        <f t="shared" si="12"/>
        <v>285300</v>
      </c>
      <c r="M50" s="121">
        <v>23.36</v>
      </c>
      <c r="N50" s="244"/>
      <c r="O50" s="244"/>
      <c r="P50" s="244"/>
      <c r="Q50" s="245">
        <v>126000</v>
      </c>
      <c r="R50" s="246">
        <v>65</v>
      </c>
      <c r="S50" s="247">
        <f t="shared" si="14"/>
        <v>12213.18493150685</v>
      </c>
      <c r="T50" s="124" t="s">
        <v>185</v>
      </c>
      <c r="U50" s="248" t="s">
        <v>10</v>
      </c>
      <c r="V50" s="111"/>
    </row>
    <row r="51" spans="1:23" ht="26.25" x14ac:dyDescent="0.25">
      <c r="A51" s="234"/>
      <c r="B51" s="115" t="s">
        <v>124</v>
      </c>
      <c r="C51" s="107" t="s">
        <v>125</v>
      </c>
      <c r="D51" s="107" t="s">
        <v>126</v>
      </c>
      <c r="E51" s="108">
        <v>44211</v>
      </c>
      <c r="F51" s="109">
        <v>1050000</v>
      </c>
      <c r="G51" s="109">
        <v>1084900</v>
      </c>
      <c r="H51" s="112">
        <f t="shared" si="11"/>
        <v>1.0332380952380953</v>
      </c>
      <c r="I51" s="240">
        <v>160</v>
      </c>
      <c r="J51" s="121">
        <f t="shared" ref="J51" si="15">SUM(I51-M51)</f>
        <v>25</v>
      </c>
      <c r="K51" s="120">
        <f t="shared" si="13"/>
        <v>166100</v>
      </c>
      <c r="L51" s="93">
        <f t="shared" si="12"/>
        <v>883900</v>
      </c>
      <c r="M51" s="119">
        <v>135</v>
      </c>
      <c r="N51" s="57"/>
      <c r="O51" s="57"/>
      <c r="P51" s="57"/>
      <c r="Q51" s="220">
        <v>918800</v>
      </c>
      <c r="R51" s="101">
        <v>82</v>
      </c>
      <c r="S51" s="221">
        <f t="shared" si="14"/>
        <v>6547.4074074074078</v>
      </c>
      <c r="T51" s="100" t="s">
        <v>127</v>
      </c>
      <c r="U51" s="222" t="s">
        <v>10</v>
      </c>
      <c r="V51" s="92"/>
    </row>
    <row r="52" spans="1:23" x14ac:dyDescent="0.25">
      <c r="H52" s="1"/>
      <c r="I52" s="1"/>
      <c r="J52" s="11"/>
      <c r="K52" s="54"/>
      <c r="L52" s="54"/>
      <c r="M52" s="55"/>
      <c r="N52" s="55"/>
      <c r="O52" s="55"/>
      <c r="P52" s="55"/>
      <c r="Q52" s="66"/>
      <c r="R52" s="54"/>
      <c r="S52" s="77"/>
      <c r="T52" s="30"/>
      <c r="U52" s="31"/>
      <c r="V52" s="1"/>
    </row>
    <row r="53" spans="1:23" x14ac:dyDescent="0.25">
      <c r="B53" s="29"/>
      <c r="C53" s="29"/>
      <c r="D53" s="30"/>
      <c r="E53" s="31"/>
      <c r="F53" s="32"/>
      <c r="G53" s="32"/>
      <c r="H53" s="32"/>
      <c r="I53" s="35"/>
      <c r="J53" s="36"/>
      <c r="K53" s="36"/>
      <c r="L53" s="36"/>
      <c r="M53" s="37"/>
      <c r="N53" s="37"/>
      <c r="O53" s="37"/>
      <c r="P53" s="37"/>
      <c r="Q53" s="37"/>
      <c r="R53" s="38"/>
      <c r="S53" s="38"/>
      <c r="T53" s="38"/>
      <c r="U53" s="38"/>
      <c r="V53" s="1"/>
    </row>
    <row r="54" spans="1:23" x14ac:dyDescent="0.25">
      <c r="B54" s="5"/>
      <c r="C54" s="6"/>
      <c r="D54" s="5"/>
      <c r="E54" s="15"/>
      <c r="F54" s="12"/>
      <c r="G54" s="12"/>
      <c r="H54" s="16"/>
      <c r="I54" s="13"/>
      <c r="J54" s="23"/>
      <c r="K54" s="26"/>
      <c r="L54" s="25"/>
      <c r="M54" s="27"/>
      <c r="N54" s="27"/>
      <c r="O54" s="27"/>
      <c r="P54" s="27"/>
      <c r="Q54" s="27"/>
      <c r="R54" s="28"/>
      <c r="S54" s="17"/>
      <c r="T54" s="5"/>
      <c r="U54" s="1"/>
      <c r="V54" s="1"/>
    </row>
    <row r="55" spans="1:23" x14ac:dyDescent="0.25">
      <c r="B55" s="1" t="s">
        <v>24</v>
      </c>
      <c r="C55" s="6"/>
      <c r="D55" s="1"/>
      <c r="E55" s="15"/>
      <c r="F55" s="12"/>
      <c r="G55" s="12"/>
      <c r="H55" s="16"/>
      <c r="I55" s="13"/>
      <c r="J55" s="22"/>
      <c r="K55" s="25"/>
      <c r="L55" s="25"/>
      <c r="M55" s="27"/>
      <c r="N55" s="27"/>
      <c r="O55" s="27"/>
      <c r="P55" s="27"/>
      <c r="Q55" s="27"/>
      <c r="R55" s="20"/>
      <c r="S55" s="17"/>
      <c r="T55" s="1"/>
      <c r="U55" s="1"/>
      <c r="V55" s="5"/>
    </row>
    <row r="56" spans="1:23" s="71" customFormat="1" ht="12.75" customHeight="1" x14ac:dyDescent="0.2">
      <c r="B56" s="87"/>
      <c r="C56" s="87"/>
      <c r="D56" s="95"/>
      <c r="E56" s="88"/>
      <c r="F56" s="89"/>
      <c r="G56" s="89"/>
      <c r="H56" s="70"/>
      <c r="I56" s="90"/>
      <c r="J56" s="90"/>
      <c r="K56" s="103"/>
      <c r="L56" s="104"/>
      <c r="M56" s="102"/>
      <c r="N56" s="69"/>
      <c r="O56" s="69"/>
      <c r="P56" s="69"/>
      <c r="Q56" s="113"/>
      <c r="R56" s="102"/>
      <c r="S56" s="106"/>
      <c r="T56" s="97"/>
      <c r="U56" s="97"/>
      <c r="V56" s="92"/>
    </row>
    <row r="57" spans="1:23" x14ac:dyDescent="0.25">
      <c r="B57" s="5"/>
      <c r="C57" s="6"/>
      <c r="D57" s="5"/>
      <c r="E57" s="15"/>
      <c r="F57" s="12"/>
      <c r="G57" s="12"/>
      <c r="H57" s="16"/>
      <c r="I57" s="13"/>
      <c r="J57" s="22"/>
      <c r="K57" s="25"/>
      <c r="L57" s="25"/>
      <c r="M57" s="27"/>
      <c r="N57" s="27"/>
      <c r="O57" s="27"/>
      <c r="P57" s="27"/>
      <c r="Q57" s="27"/>
      <c r="R57" s="20"/>
      <c r="S57" s="17"/>
      <c r="T57" s="1"/>
      <c r="U57" s="1"/>
      <c r="V57" s="5"/>
      <c r="W57" s="1"/>
    </row>
    <row r="58" spans="1:23" ht="26.25" x14ac:dyDescent="0.4">
      <c r="B58" s="210" t="s">
        <v>22</v>
      </c>
      <c r="C58" s="155"/>
      <c r="D58" s="155"/>
      <c r="E58" s="213" t="s">
        <v>23</v>
      </c>
      <c r="F58" s="156"/>
      <c r="G58" s="156"/>
      <c r="H58" s="157"/>
      <c r="I58" s="158"/>
      <c r="J58" s="159"/>
      <c r="K58" s="227" t="s">
        <v>133</v>
      </c>
      <c r="L58" s="228"/>
      <c r="M58" s="227"/>
      <c r="N58" s="229"/>
      <c r="O58" s="229"/>
      <c r="P58" s="230"/>
      <c r="Q58" s="229"/>
      <c r="R58" s="229"/>
      <c r="S58" s="231"/>
      <c r="T58" s="232"/>
      <c r="U58" s="1"/>
      <c r="V58" s="5"/>
      <c r="W58" s="1"/>
    </row>
    <row r="59" spans="1:23" ht="20.25" x14ac:dyDescent="0.3">
      <c r="B59" s="209" t="s">
        <v>119</v>
      </c>
      <c r="C59" s="160"/>
      <c r="D59" s="161"/>
      <c r="E59" s="162"/>
      <c r="F59" s="163"/>
      <c r="G59" s="163"/>
      <c r="H59" s="163"/>
      <c r="I59" s="163"/>
      <c r="J59" s="163"/>
      <c r="K59" s="164"/>
      <c r="L59" s="164"/>
      <c r="M59" s="164"/>
      <c r="N59" s="155"/>
      <c r="O59" s="155"/>
      <c r="P59" s="155"/>
      <c r="Q59" s="155"/>
      <c r="R59" s="165"/>
      <c r="S59" s="225"/>
      <c r="T59" s="232"/>
      <c r="U59" s="1"/>
      <c r="V59" s="1"/>
      <c r="W59" s="1"/>
    </row>
    <row r="60" spans="1:23" ht="15.75" x14ac:dyDescent="0.25">
      <c r="B60" s="160"/>
      <c r="C60" s="160"/>
      <c r="D60" s="161"/>
      <c r="E60" s="162"/>
      <c r="F60" s="163"/>
      <c r="G60" s="163"/>
      <c r="H60" s="163"/>
      <c r="I60" s="163"/>
      <c r="J60" s="163"/>
      <c r="K60" s="164"/>
      <c r="L60" s="164"/>
      <c r="M60" s="164"/>
      <c r="N60" s="155"/>
      <c r="O60" s="155"/>
      <c r="P60" s="155"/>
      <c r="Q60" s="155"/>
      <c r="R60" s="165"/>
      <c r="S60" s="226"/>
      <c r="T60" s="233"/>
      <c r="U60" s="33"/>
      <c r="V60" s="33"/>
      <c r="W60" s="33"/>
    </row>
    <row r="61" spans="1:23" ht="18.75" x14ac:dyDescent="0.3">
      <c r="B61" s="211" t="s">
        <v>20</v>
      </c>
      <c r="C61" s="166"/>
      <c r="D61" s="155"/>
      <c r="E61" s="167"/>
      <c r="F61" s="168"/>
      <c r="G61" s="168"/>
      <c r="H61" s="169"/>
      <c r="I61" s="170"/>
      <c r="J61" s="168"/>
      <c r="K61" s="168"/>
      <c r="L61" s="169"/>
      <c r="M61" s="169"/>
      <c r="N61" s="171"/>
      <c r="O61" s="172"/>
      <c r="P61" s="155"/>
      <c r="Q61" s="155"/>
      <c r="R61" s="162"/>
      <c r="S61" s="225"/>
      <c r="T61" s="155"/>
      <c r="U61" s="1"/>
      <c r="V61" s="5"/>
      <c r="W61" s="1"/>
    </row>
    <row r="62" spans="1:23" ht="39" x14ac:dyDescent="0.25">
      <c r="A62" s="234"/>
      <c r="B62" s="97" t="s">
        <v>0</v>
      </c>
      <c r="C62" s="97" t="s">
        <v>1</v>
      </c>
      <c r="D62" s="97" t="s">
        <v>2</v>
      </c>
      <c r="E62" s="97" t="s">
        <v>28</v>
      </c>
      <c r="F62" s="97" t="s">
        <v>17</v>
      </c>
      <c r="G62" s="97" t="s">
        <v>30</v>
      </c>
      <c r="H62" s="137" t="s">
        <v>3</v>
      </c>
      <c r="I62" s="137" t="s">
        <v>4</v>
      </c>
      <c r="J62" s="105" t="s">
        <v>5</v>
      </c>
      <c r="K62" s="138" t="s">
        <v>16</v>
      </c>
      <c r="L62" s="105" t="s">
        <v>6</v>
      </c>
      <c r="M62" s="105" t="s">
        <v>15</v>
      </c>
      <c r="N62" s="105" t="s">
        <v>18</v>
      </c>
      <c r="O62" s="105" t="s">
        <v>7</v>
      </c>
      <c r="P62" s="137" t="s">
        <v>8</v>
      </c>
      <c r="Q62" s="199" t="s">
        <v>9</v>
      </c>
      <c r="R62" s="193"/>
      <c r="S62" s="193"/>
      <c r="T62" s="194"/>
      <c r="U62" s="97" t="s">
        <v>11</v>
      </c>
      <c r="V62" s="92" t="s">
        <v>0</v>
      </c>
      <c r="W62" s="1"/>
    </row>
    <row r="63" spans="1:23" x14ac:dyDescent="0.25">
      <c r="A63" s="117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120">
        <v>179600</v>
      </c>
      <c r="O63" s="123">
        <v>76</v>
      </c>
      <c r="P63" s="195">
        <f t="shared" ref="P63:P73" si="16">SUM(L5/M5)</f>
        <v>2288.8888888888887</v>
      </c>
      <c r="Q63" s="235"/>
      <c r="R63" s="193"/>
      <c r="S63" s="193"/>
      <c r="T63" s="194"/>
      <c r="U63" s="234"/>
      <c r="V63" s="234"/>
      <c r="W63" s="1"/>
    </row>
    <row r="64" spans="1:23" x14ac:dyDescent="0.25">
      <c r="A64" s="117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120">
        <v>948300</v>
      </c>
      <c r="O64" s="123">
        <v>83</v>
      </c>
      <c r="P64" s="195">
        <f t="shared" si="16"/>
        <v>9588.8051668460703</v>
      </c>
      <c r="Q64" s="235"/>
      <c r="R64" s="193"/>
      <c r="S64" s="193"/>
      <c r="T64" s="194"/>
      <c r="U64" s="234"/>
      <c r="V64" s="234"/>
      <c r="W64" s="1"/>
    </row>
    <row r="65" spans="1:23" ht="15" customHeight="1" x14ac:dyDescent="0.25">
      <c r="A65" s="117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120">
        <v>162700</v>
      </c>
      <c r="O65" s="123">
        <v>70</v>
      </c>
      <c r="P65" s="195">
        <f t="shared" si="16"/>
        <v>6910.3087540864508</v>
      </c>
      <c r="Q65" s="235"/>
      <c r="R65" s="193"/>
      <c r="S65" s="193"/>
      <c r="T65" s="194"/>
      <c r="U65" s="234"/>
      <c r="V65" s="234"/>
      <c r="W65" s="1"/>
    </row>
    <row r="66" spans="1:23" x14ac:dyDescent="0.25">
      <c r="A66" s="117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120">
        <v>775100</v>
      </c>
      <c r="O66" s="123">
        <v>91</v>
      </c>
      <c r="P66" s="195">
        <f t="shared" si="16"/>
        <v>4142.8571428571431</v>
      </c>
      <c r="Q66" s="235"/>
      <c r="R66" s="193"/>
      <c r="S66" s="193"/>
      <c r="T66" s="194"/>
      <c r="U66" s="234"/>
      <c r="V66" s="234"/>
      <c r="W66" s="1"/>
    </row>
    <row r="67" spans="1:23" x14ac:dyDescent="0.25">
      <c r="A67" s="117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120">
        <v>277500</v>
      </c>
      <c r="O67" s="123">
        <v>90</v>
      </c>
      <c r="P67" s="195">
        <f t="shared" si="16"/>
        <v>-900.90051457975983</v>
      </c>
      <c r="Q67" s="235"/>
      <c r="R67" s="193"/>
      <c r="S67" s="193"/>
      <c r="T67" s="194"/>
      <c r="U67" s="234"/>
      <c r="V67" s="234"/>
      <c r="W67" s="1"/>
    </row>
    <row r="68" spans="1:23" x14ac:dyDescent="0.25">
      <c r="A68" s="117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120">
        <v>706500</v>
      </c>
      <c r="O68" s="123">
        <v>79</v>
      </c>
      <c r="P68" s="195">
        <f t="shared" si="16"/>
        <v>8935.8926574729794</v>
      </c>
      <c r="Q68" s="235"/>
      <c r="R68" s="193"/>
      <c r="S68" s="193"/>
      <c r="T68" s="194"/>
      <c r="U68" s="234"/>
      <c r="V68" s="234"/>
      <c r="W68" s="1"/>
    </row>
    <row r="69" spans="1:23" ht="15" customHeight="1" x14ac:dyDescent="0.25">
      <c r="A69" s="117"/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120">
        <v>328400</v>
      </c>
      <c r="O69" s="123">
        <v>83</v>
      </c>
      <c r="P69" s="195">
        <f t="shared" si="16"/>
        <v>9125.1682368775237</v>
      </c>
      <c r="Q69" s="235"/>
      <c r="R69" s="193"/>
      <c r="S69" s="193"/>
      <c r="T69" s="194"/>
      <c r="U69" s="234"/>
      <c r="V69" s="234"/>
      <c r="W69" s="1"/>
    </row>
    <row r="70" spans="1:23" x14ac:dyDescent="0.25">
      <c r="A70" s="117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120">
        <v>360600</v>
      </c>
      <c r="O70" s="123">
        <v>79</v>
      </c>
      <c r="P70" s="195">
        <f t="shared" si="16"/>
        <v>11461.818181818182</v>
      </c>
      <c r="Q70" s="235"/>
      <c r="R70" s="193"/>
      <c r="S70" s="193"/>
      <c r="T70" s="194"/>
      <c r="U70" s="234"/>
      <c r="V70" s="234"/>
      <c r="W70" s="1"/>
    </row>
    <row r="71" spans="1:23" ht="15" customHeight="1" x14ac:dyDescent="0.25">
      <c r="A71" s="117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120">
        <v>2346400</v>
      </c>
      <c r="O71" s="123">
        <v>83</v>
      </c>
      <c r="P71" s="195">
        <f t="shared" si="16"/>
        <v>7417.1693735498839</v>
      </c>
      <c r="Q71" s="235"/>
      <c r="R71" s="193"/>
      <c r="S71" s="193"/>
      <c r="T71" s="194"/>
      <c r="U71" s="234"/>
      <c r="V71" s="234"/>
      <c r="W71" s="1"/>
    </row>
    <row r="72" spans="1:23" ht="15" customHeight="1" x14ac:dyDescent="0.25">
      <c r="A72" s="117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120">
        <v>378300</v>
      </c>
      <c r="O72" s="123">
        <v>77</v>
      </c>
      <c r="P72" s="195">
        <f t="shared" si="16"/>
        <v>8940.8033826638475</v>
      </c>
      <c r="Q72" s="235"/>
      <c r="R72" s="193"/>
      <c r="S72" s="193"/>
      <c r="T72" s="194"/>
      <c r="U72" s="234"/>
      <c r="V72" s="234"/>
      <c r="W72" s="1"/>
    </row>
    <row r="73" spans="1:23" x14ac:dyDescent="0.25">
      <c r="A73" s="117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120">
        <v>471100</v>
      </c>
      <c r="O73" s="123">
        <v>86</v>
      </c>
      <c r="P73" s="195">
        <f t="shared" si="16"/>
        <v>8636.1221779548468</v>
      </c>
      <c r="Q73" s="235"/>
      <c r="R73" s="193"/>
      <c r="S73" s="193"/>
      <c r="T73" s="194"/>
      <c r="U73" s="234"/>
      <c r="V73" s="234"/>
      <c r="W73" s="1"/>
    </row>
    <row r="74" spans="1:23" x14ac:dyDescent="0.25">
      <c r="A74" s="117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120">
        <v>272700</v>
      </c>
      <c r="O74" s="123">
        <v>83</v>
      </c>
      <c r="P74" s="195" t="e">
        <f>SUM(#REF!/#REF!)</f>
        <v>#REF!</v>
      </c>
      <c r="Q74" s="235"/>
      <c r="R74" s="193"/>
      <c r="S74" s="193"/>
      <c r="T74" s="194"/>
      <c r="U74" s="234"/>
      <c r="V74" s="234"/>
      <c r="W74" s="1"/>
    </row>
    <row r="75" spans="1:23" x14ac:dyDescent="0.25">
      <c r="A75" s="117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120">
        <v>412500</v>
      </c>
      <c r="O75" s="123">
        <v>75</v>
      </c>
      <c r="P75" s="195">
        <f t="shared" ref="P75:P80" si="17">SUM(L16/M16)</f>
        <v>6923.1272727272726</v>
      </c>
      <c r="Q75" s="235"/>
      <c r="R75" s="193"/>
      <c r="S75" s="193"/>
      <c r="T75" s="194"/>
      <c r="U75" s="234"/>
      <c r="V75" s="234"/>
      <c r="W75" s="1"/>
    </row>
    <row r="76" spans="1:23" x14ac:dyDescent="0.25">
      <c r="A76" s="117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120">
        <v>188800</v>
      </c>
      <c r="O76" s="123">
        <v>65</v>
      </c>
      <c r="P76" s="195">
        <f t="shared" si="17"/>
        <v>7485.9989388669455</v>
      </c>
      <c r="Q76" s="235"/>
      <c r="R76" s="193"/>
      <c r="S76" s="193"/>
      <c r="T76" s="194"/>
      <c r="U76" s="234"/>
      <c r="V76" s="234"/>
      <c r="W76" s="1"/>
    </row>
    <row r="77" spans="1:23" x14ac:dyDescent="0.25">
      <c r="A77" s="117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120">
        <v>122800</v>
      </c>
      <c r="O77" s="123">
        <v>80</v>
      </c>
      <c r="P77" s="195">
        <f t="shared" si="17"/>
        <v>8757.575757575758</v>
      </c>
      <c r="Q77" s="235"/>
      <c r="R77" s="193"/>
      <c r="S77" s="193"/>
      <c r="T77" s="194"/>
      <c r="U77" s="234"/>
      <c r="V77" s="234"/>
      <c r="W77" s="1"/>
    </row>
    <row r="78" spans="1:23" x14ac:dyDescent="0.25">
      <c r="A78" s="117"/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120">
        <v>425800</v>
      </c>
      <c r="O78" s="123">
        <v>78</v>
      </c>
      <c r="P78" s="195">
        <f t="shared" si="17"/>
        <v>7540.5405405405409</v>
      </c>
      <c r="Q78" s="235"/>
      <c r="R78" s="193"/>
      <c r="S78" s="193"/>
      <c r="T78" s="194"/>
      <c r="U78" s="234"/>
      <c r="V78" s="234"/>
      <c r="W78" s="1"/>
    </row>
    <row r="79" spans="1:23" x14ac:dyDescent="0.25">
      <c r="A79" s="117"/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120">
        <v>353900</v>
      </c>
      <c r="O79" s="123">
        <v>82</v>
      </c>
      <c r="P79" s="195">
        <f t="shared" si="17"/>
        <v>4756.4070351758801</v>
      </c>
      <c r="Q79" s="235"/>
      <c r="R79" s="193"/>
      <c r="S79" s="193"/>
      <c r="T79" s="194"/>
      <c r="U79" s="234"/>
      <c r="V79" s="234"/>
      <c r="W79" s="1"/>
    </row>
    <row r="80" spans="1:23" ht="15" customHeight="1" x14ac:dyDescent="0.25">
      <c r="A80" s="117"/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120">
        <v>500900</v>
      </c>
      <c r="O80" s="123">
        <v>86</v>
      </c>
      <c r="P80" s="195">
        <f t="shared" si="17"/>
        <v>4607.6063990341081</v>
      </c>
      <c r="Q80" s="235"/>
      <c r="R80" s="193"/>
      <c r="S80" s="193"/>
      <c r="T80" s="194"/>
      <c r="U80" s="234"/>
      <c r="V80" s="234"/>
      <c r="W80" s="1"/>
    </row>
    <row r="81" spans="1:23" x14ac:dyDescent="0.25">
      <c r="A81" s="234"/>
      <c r="B81" s="92"/>
      <c r="C81" s="135"/>
      <c r="D81" s="187"/>
      <c r="E81" s="88"/>
      <c r="F81" s="89"/>
      <c r="G81" s="89"/>
      <c r="H81" s="99"/>
      <c r="I81" s="119"/>
      <c r="J81" s="121"/>
      <c r="K81" s="120"/>
      <c r="L81" s="93"/>
      <c r="M81" s="121"/>
      <c r="N81" s="122"/>
      <c r="O81" s="123"/>
      <c r="P81" s="195"/>
      <c r="Q81" s="197"/>
      <c r="R81" s="193"/>
      <c r="S81" s="193"/>
      <c r="T81" s="194"/>
      <c r="U81" s="92"/>
      <c r="V81" s="92"/>
      <c r="W81" s="1"/>
    </row>
    <row r="82" spans="1:23" ht="15" customHeight="1" x14ac:dyDescent="0.25">
      <c r="B82" s="173"/>
      <c r="C82" s="174"/>
      <c r="D82" s="24"/>
      <c r="E82" s="175"/>
      <c r="F82" s="25"/>
      <c r="G82" s="25"/>
      <c r="H82" s="27"/>
      <c r="I82" s="127"/>
      <c r="J82" s="128"/>
      <c r="K82" s="388"/>
      <c r="L82" s="389"/>
      <c r="M82" s="389"/>
      <c r="N82" s="389"/>
      <c r="O82" s="61">
        <f>MEDIAN(O67:O81)</f>
        <v>81</v>
      </c>
      <c r="P82" s="10"/>
      <c r="Q82" s="10"/>
      <c r="R82" s="10"/>
      <c r="S82" s="17"/>
      <c r="T82" s="1"/>
      <c r="U82" s="1"/>
      <c r="V82" s="1"/>
      <c r="W82" s="1"/>
    </row>
    <row r="83" spans="1:23" x14ac:dyDescent="0.25">
      <c r="B83" s="173"/>
      <c r="C83" s="174"/>
      <c r="D83" s="24"/>
      <c r="E83" s="175"/>
      <c r="F83" s="25"/>
      <c r="G83" s="25"/>
      <c r="H83" s="27"/>
      <c r="I83" s="127"/>
      <c r="J83" s="128"/>
      <c r="K83" s="56"/>
      <c r="L83" s="57"/>
      <c r="M83" s="57"/>
      <c r="N83" s="58" t="s">
        <v>12</v>
      </c>
      <c r="O83" s="65">
        <f>AVERAGE(N67:N81)</f>
        <v>510442.85714285716</v>
      </c>
      <c r="P83" s="10"/>
      <c r="Q83" s="10"/>
      <c r="R83" s="10"/>
      <c r="S83" s="17"/>
      <c r="T83" s="1"/>
      <c r="U83" s="1"/>
      <c r="V83" s="1"/>
      <c r="W83" s="1"/>
    </row>
    <row r="84" spans="1:23" x14ac:dyDescent="0.25">
      <c r="B84" s="173"/>
      <c r="C84" s="174"/>
      <c r="D84" s="24"/>
      <c r="E84" s="175"/>
      <c r="F84" s="25"/>
      <c r="G84" s="25"/>
      <c r="H84" s="27"/>
      <c r="I84" s="127"/>
      <c r="J84" s="128"/>
      <c r="K84" s="129"/>
      <c r="L84" s="130"/>
      <c r="N84" s="131" t="s">
        <v>19</v>
      </c>
      <c r="O84" s="132">
        <f>MEDIAN(N67:N81)</f>
        <v>369450</v>
      </c>
      <c r="P84" s="10"/>
      <c r="Q84" s="10"/>
      <c r="R84" s="10"/>
      <c r="S84" s="17"/>
      <c r="T84" s="1"/>
      <c r="U84" s="1"/>
      <c r="V84" s="1"/>
      <c r="W84" s="1"/>
    </row>
    <row r="85" spans="1:23" ht="26.25" customHeight="1" x14ac:dyDescent="0.3">
      <c r="B85" s="209" t="s">
        <v>119</v>
      </c>
      <c r="C85" s="174"/>
      <c r="D85" s="24"/>
      <c r="E85" s="175"/>
      <c r="F85" s="25"/>
      <c r="G85" s="25"/>
      <c r="H85" s="27"/>
      <c r="I85" s="127"/>
      <c r="J85" s="128"/>
      <c r="K85" s="186"/>
      <c r="L85" s="27"/>
      <c r="M85" s="133"/>
      <c r="N85" s="134"/>
      <c r="O85" s="186"/>
      <c r="P85" s="10"/>
      <c r="Q85" s="10"/>
      <c r="R85" s="10"/>
      <c r="S85" s="20"/>
      <c r="T85" s="21"/>
      <c r="U85" s="1"/>
      <c r="V85" s="1"/>
      <c r="W85" s="1"/>
    </row>
    <row r="86" spans="1:23" ht="23.25" customHeight="1" x14ac:dyDescent="0.3">
      <c r="B86" s="208" t="s">
        <v>21</v>
      </c>
      <c r="C86" s="174"/>
      <c r="D86" s="10"/>
      <c r="E86" s="175"/>
      <c r="F86" s="25"/>
      <c r="G86" s="25"/>
      <c r="H86" s="27"/>
      <c r="I86" s="22"/>
      <c r="J86" s="25"/>
      <c r="K86" s="25"/>
      <c r="L86" s="27"/>
      <c r="M86" s="27"/>
      <c r="N86" s="20"/>
      <c r="O86" s="128"/>
      <c r="P86" s="10"/>
      <c r="Q86" s="10"/>
      <c r="R86" s="173"/>
      <c r="S86" s="25"/>
      <c r="T86" s="21"/>
      <c r="U86" s="1"/>
      <c r="V86" s="1"/>
      <c r="W86" s="1"/>
    </row>
    <row r="87" spans="1:23" ht="39" x14ac:dyDescent="0.25">
      <c r="A87" s="234"/>
      <c r="B87" s="97" t="s">
        <v>0</v>
      </c>
      <c r="C87" s="135" t="s">
        <v>1</v>
      </c>
      <c r="D87" s="97" t="s">
        <v>2</v>
      </c>
      <c r="E87" s="136" t="s">
        <v>28</v>
      </c>
      <c r="F87" s="97" t="s">
        <v>17</v>
      </c>
      <c r="G87" s="97" t="s">
        <v>30</v>
      </c>
      <c r="H87" s="137" t="s">
        <v>3</v>
      </c>
      <c r="I87" s="137" t="s">
        <v>4</v>
      </c>
      <c r="J87" s="105" t="s">
        <v>5</v>
      </c>
      <c r="K87" s="138" t="s">
        <v>13</v>
      </c>
      <c r="L87" s="105" t="s">
        <v>6</v>
      </c>
      <c r="M87" s="105" t="s">
        <v>15</v>
      </c>
      <c r="N87" s="105" t="s">
        <v>18</v>
      </c>
      <c r="O87" s="105" t="s">
        <v>7</v>
      </c>
      <c r="P87" s="200" t="s">
        <v>8</v>
      </c>
      <c r="Q87" s="199" t="s">
        <v>9</v>
      </c>
      <c r="R87" s="193"/>
      <c r="S87" s="193"/>
      <c r="T87" s="201"/>
      <c r="U87" s="97" t="s">
        <v>11</v>
      </c>
      <c r="V87" s="92" t="s">
        <v>0</v>
      </c>
      <c r="W87" s="1"/>
    </row>
    <row r="88" spans="1:23" x14ac:dyDescent="0.25">
      <c r="A88" s="117"/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Q88" s="235"/>
      <c r="R88" s="193"/>
      <c r="S88" s="193"/>
      <c r="T88" s="201"/>
      <c r="U88" s="234"/>
      <c r="V88" s="234"/>
    </row>
    <row r="89" spans="1:23" x14ac:dyDescent="0.25">
      <c r="A89" s="117"/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Q89" s="235"/>
      <c r="R89" s="193"/>
      <c r="S89" s="193"/>
      <c r="T89" s="201"/>
      <c r="U89" s="234"/>
      <c r="V89" s="234"/>
    </row>
    <row r="90" spans="1:23" x14ac:dyDescent="0.25">
      <c r="A90" s="117"/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Q90" s="235"/>
      <c r="R90" s="193"/>
      <c r="S90" s="193"/>
      <c r="T90" s="201"/>
      <c r="U90" s="234"/>
      <c r="V90" s="234"/>
    </row>
    <row r="91" spans="1:23" x14ac:dyDescent="0.25">
      <c r="A91" s="117"/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Q91" s="235"/>
      <c r="R91" s="193"/>
      <c r="S91" s="193"/>
      <c r="T91" s="194"/>
      <c r="U91" s="234"/>
      <c r="V91" s="234"/>
    </row>
    <row r="92" spans="1:23" x14ac:dyDescent="0.25">
      <c r="A92" s="234"/>
      <c r="B92" s="146"/>
      <c r="C92" s="147"/>
      <c r="D92" s="148"/>
      <c r="E92" s="149"/>
      <c r="F92" s="146"/>
      <c r="G92" s="146"/>
      <c r="H92" s="150"/>
      <c r="I92" s="146"/>
      <c r="J92" s="146"/>
      <c r="K92" s="146"/>
      <c r="L92" s="146"/>
      <c r="M92" s="151"/>
      <c r="N92" s="236"/>
      <c r="O92" s="150"/>
      <c r="P92" s="195"/>
      <c r="Q92" s="202"/>
      <c r="R92" s="193"/>
      <c r="S92" s="193"/>
      <c r="T92" s="201"/>
      <c r="U92" s="146"/>
      <c r="V92" s="146"/>
    </row>
    <row r="93" spans="1:23" ht="15" customHeight="1" x14ac:dyDescent="0.25">
      <c r="B93" s="189"/>
      <c r="C93" s="190"/>
      <c r="D93" s="154"/>
      <c r="E93" s="189"/>
      <c r="F93" s="189"/>
      <c r="G93" s="189"/>
      <c r="H93" s="189"/>
      <c r="I93" s="189"/>
      <c r="J93" s="189"/>
      <c r="K93" s="390"/>
      <c r="L93" s="390"/>
      <c r="M93" s="390"/>
      <c r="N93" s="390"/>
      <c r="O93" s="176">
        <f>MEDIAN(O44:O92)</f>
        <v>81</v>
      </c>
      <c r="P93" s="191"/>
      <c r="Q93" s="189"/>
      <c r="R93" s="189"/>
      <c r="S93" s="18"/>
      <c r="T93" s="21"/>
    </row>
    <row r="94" spans="1:23" x14ac:dyDescent="0.25">
      <c r="B94" s="192"/>
      <c r="C94" s="153"/>
      <c r="D94" s="154"/>
      <c r="E94" s="189"/>
      <c r="F94" s="189"/>
      <c r="G94" s="189"/>
      <c r="H94" s="189"/>
      <c r="I94" s="189"/>
      <c r="J94" s="189"/>
      <c r="K94" s="177"/>
      <c r="L94" s="178"/>
      <c r="M94" s="178"/>
      <c r="N94" s="179" t="s">
        <v>12</v>
      </c>
      <c r="O94" s="180">
        <f>AVERAGE(N44:N92)</f>
        <v>498268.18181818182</v>
      </c>
      <c r="P94" s="191"/>
      <c r="Q94" s="192"/>
      <c r="R94" s="192"/>
      <c r="S94" s="12"/>
      <c r="T94" s="21"/>
    </row>
    <row r="95" spans="1:23" x14ac:dyDescent="0.25">
      <c r="B95" s="192"/>
      <c r="C95" s="190"/>
      <c r="D95" s="154"/>
      <c r="E95" s="189"/>
      <c r="F95" s="189"/>
      <c r="G95" s="189"/>
      <c r="H95" s="189"/>
      <c r="I95" s="189"/>
      <c r="J95" s="189"/>
      <c r="K95" s="181"/>
      <c r="L95" s="182"/>
      <c r="M95" s="183"/>
      <c r="N95" s="184" t="s">
        <v>19</v>
      </c>
      <c r="O95" s="185">
        <f>MEDIAN(N44:N92)</f>
        <v>369450</v>
      </c>
      <c r="P95" s="191"/>
      <c r="Q95" s="192"/>
      <c r="R95" s="192"/>
      <c r="S95" s="12"/>
      <c r="T95" s="21"/>
    </row>
    <row r="96" spans="1:23" x14ac:dyDescent="0.25">
      <c r="B96" s="192"/>
      <c r="C96" s="190"/>
      <c r="D96" s="154"/>
      <c r="E96" s="189"/>
      <c r="F96" s="189"/>
      <c r="G96" s="189"/>
      <c r="H96" s="189"/>
      <c r="I96" s="189"/>
      <c r="J96" s="189"/>
      <c r="K96" s="181"/>
      <c r="L96" s="182"/>
      <c r="M96" s="183"/>
      <c r="N96" s="184"/>
      <c r="O96" s="185"/>
      <c r="P96" s="191"/>
      <c r="Q96" s="192"/>
      <c r="R96" s="192"/>
      <c r="S96" s="25"/>
      <c r="T96" s="21"/>
    </row>
    <row r="97" spans="3:20" x14ac:dyDescent="0.25">
      <c r="C97" s="1"/>
      <c r="D97" s="34"/>
      <c r="E97" s="1"/>
      <c r="F97" s="1"/>
      <c r="G97" s="1"/>
      <c r="H97" s="20"/>
      <c r="I97" s="1"/>
      <c r="J97" s="1"/>
      <c r="K97" s="1"/>
      <c r="L97" s="1"/>
      <c r="M97" s="10"/>
      <c r="N97" s="10"/>
      <c r="O97" s="10"/>
      <c r="P97" s="10"/>
      <c r="Q97" s="10"/>
      <c r="R97" s="20"/>
      <c r="S97" s="25"/>
      <c r="T97" s="21"/>
    </row>
    <row r="98" spans="3:20" ht="15" customHeight="1" x14ac:dyDescent="0.25">
      <c r="C98" s="1"/>
      <c r="D98" s="24"/>
      <c r="E98" s="1"/>
      <c r="F98" s="1"/>
      <c r="G98" s="1"/>
      <c r="H98" s="20"/>
      <c r="I98" s="1"/>
      <c r="J98" s="1"/>
      <c r="K98" s="1"/>
      <c r="L98" s="1"/>
      <c r="M98" s="10"/>
      <c r="N98" s="10"/>
      <c r="O98" s="10"/>
      <c r="P98" s="10"/>
      <c r="Q98" s="10"/>
      <c r="R98" s="20"/>
      <c r="S98" s="25"/>
      <c r="T98" s="21"/>
    </row>
    <row r="99" spans="3:20" x14ac:dyDescent="0.25">
      <c r="C99" s="1"/>
      <c r="D99" s="24"/>
      <c r="E99" s="1"/>
      <c r="F99" s="1"/>
      <c r="G99" s="1"/>
      <c r="H99" s="20"/>
      <c r="I99" s="1"/>
      <c r="J99" s="1"/>
      <c r="K99" s="1"/>
      <c r="L99" s="1"/>
      <c r="M99" s="10"/>
      <c r="N99" s="10"/>
      <c r="O99" s="10"/>
      <c r="P99" s="10"/>
      <c r="Q99" s="10"/>
      <c r="R99" s="20"/>
      <c r="S99" s="25"/>
      <c r="T99" s="21"/>
    </row>
    <row r="100" spans="3:20" x14ac:dyDescent="0.25">
      <c r="C100" s="1"/>
      <c r="D100" s="24"/>
      <c r="E100" s="1"/>
      <c r="F100" s="1"/>
      <c r="G100" s="1"/>
      <c r="H100" s="20"/>
      <c r="I100" s="1"/>
      <c r="J100" s="1"/>
      <c r="K100" s="1"/>
      <c r="L100" s="1"/>
      <c r="M100" s="10"/>
      <c r="N100" s="10"/>
      <c r="O100" s="10"/>
      <c r="P100" s="10"/>
      <c r="Q100" s="10"/>
      <c r="R100" s="20"/>
      <c r="S100" s="25"/>
      <c r="T100" s="21"/>
    </row>
    <row r="101" spans="3:20" x14ac:dyDescent="0.25">
      <c r="C101" s="1"/>
      <c r="D101" s="24"/>
      <c r="E101" s="1"/>
      <c r="F101" s="1"/>
      <c r="G101" s="1"/>
      <c r="H101" s="20"/>
      <c r="I101" s="1"/>
      <c r="J101" s="1"/>
      <c r="K101" s="1"/>
      <c r="L101" s="1"/>
      <c r="M101" s="10"/>
      <c r="N101" s="10"/>
      <c r="O101" s="10"/>
      <c r="P101" s="10"/>
      <c r="Q101" s="10"/>
      <c r="R101" s="20"/>
      <c r="S101" s="25"/>
      <c r="T101" s="21"/>
    </row>
    <row r="102" spans="3:20" x14ac:dyDescent="0.25">
      <c r="C102" s="1"/>
      <c r="D102" s="34"/>
      <c r="E102" s="1"/>
      <c r="F102" s="1"/>
      <c r="G102" s="1"/>
      <c r="H102" s="20"/>
      <c r="I102" s="1"/>
      <c r="J102" s="1"/>
      <c r="K102" s="1"/>
      <c r="L102" s="1"/>
      <c r="M102" s="10"/>
      <c r="N102" s="10"/>
      <c r="O102" s="10"/>
      <c r="P102" s="10"/>
      <c r="Q102" s="10"/>
      <c r="R102" s="20"/>
      <c r="S102" s="12"/>
      <c r="T102" s="21"/>
    </row>
    <row r="103" spans="3:20" x14ac:dyDescent="0.25">
      <c r="C103" s="1"/>
      <c r="D103" s="24"/>
      <c r="E103" s="1"/>
      <c r="F103" s="1"/>
      <c r="G103" s="1"/>
      <c r="H103" s="21"/>
      <c r="I103" s="1"/>
      <c r="J103" s="1"/>
      <c r="K103" s="1"/>
      <c r="L103" s="1"/>
      <c r="M103" s="10"/>
      <c r="N103" s="10"/>
      <c r="O103" s="10"/>
      <c r="P103" s="10"/>
      <c r="Q103" s="10"/>
      <c r="R103" s="20"/>
      <c r="S103" s="25"/>
      <c r="T103" s="21"/>
    </row>
    <row r="104" spans="3:20" x14ac:dyDescent="0.25">
      <c r="C104" s="1"/>
      <c r="D104" s="1"/>
      <c r="E104" s="1"/>
      <c r="F104" s="1"/>
      <c r="G104" s="1"/>
      <c r="H104" s="21"/>
      <c r="I104" s="1"/>
      <c r="J104" s="1"/>
      <c r="K104" s="1"/>
      <c r="L104" s="1"/>
      <c r="M104" s="10"/>
      <c r="N104" s="10"/>
      <c r="O104" s="10"/>
      <c r="P104" s="10"/>
      <c r="Q104" s="10"/>
      <c r="R104" s="20"/>
      <c r="S104" s="20"/>
      <c r="T104" s="21"/>
    </row>
    <row r="105" spans="3:20" x14ac:dyDescent="0.25">
      <c r="H105" s="21"/>
      <c r="I105" s="1"/>
      <c r="J105" s="1"/>
      <c r="K105" s="1"/>
      <c r="L105" s="1"/>
      <c r="M105" s="10"/>
      <c r="N105" s="10"/>
      <c r="O105" s="10"/>
      <c r="P105" s="10"/>
      <c r="Q105" s="10"/>
      <c r="R105" s="20"/>
      <c r="S105" s="20"/>
      <c r="T105" s="21"/>
    </row>
    <row r="106" spans="3:20" x14ac:dyDescent="0.25">
      <c r="H106" s="21"/>
      <c r="I106" s="1"/>
      <c r="J106" s="1"/>
      <c r="K106" s="1"/>
      <c r="L106" s="1"/>
      <c r="M106" s="10"/>
      <c r="N106" s="10"/>
      <c r="O106" s="10"/>
      <c r="P106" s="10"/>
      <c r="Q106" s="10"/>
      <c r="R106" s="20"/>
      <c r="S106" s="20"/>
      <c r="T106" s="21"/>
    </row>
    <row r="107" spans="3:20" x14ac:dyDescent="0.25">
      <c r="H107" s="21"/>
      <c r="I107" s="1"/>
      <c r="J107" s="1"/>
      <c r="K107" s="1"/>
      <c r="L107" s="1"/>
      <c r="M107" s="10"/>
      <c r="N107" s="10"/>
      <c r="O107" s="10"/>
      <c r="P107" s="10"/>
      <c r="Q107" s="10"/>
      <c r="R107" s="20"/>
      <c r="S107" s="20"/>
      <c r="T107" s="21"/>
    </row>
    <row r="108" spans="3:20" x14ac:dyDescent="0.25">
      <c r="H108" s="21"/>
      <c r="I108" s="1"/>
      <c r="J108" s="1"/>
      <c r="K108" s="1"/>
      <c r="L108" s="1"/>
      <c r="M108" s="10"/>
      <c r="N108" s="10"/>
      <c r="O108" s="10"/>
      <c r="P108" s="10"/>
      <c r="Q108" s="10"/>
      <c r="R108" s="20"/>
      <c r="S108" s="20"/>
      <c r="T108" s="21"/>
    </row>
    <row r="109" spans="3:20" x14ac:dyDescent="0.25">
      <c r="H109" s="21"/>
      <c r="I109" s="1"/>
      <c r="J109" s="1"/>
      <c r="K109" s="1"/>
      <c r="L109" s="1"/>
      <c r="M109" s="10"/>
      <c r="N109" s="10"/>
      <c r="O109" s="10"/>
      <c r="P109" s="10"/>
      <c r="Q109" s="10"/>
      <c r="R109" s="20"/>
      <c r="S109" s="20"/>
      <c r="T109" s="21"/>
    </row>
    <row r="110" spans="3:20" x14ac:dyDescent="0.25">
      <c r="H110" s="21"/>
      <c r="I110" s="1"/>
      <c r="J110" s="1"/>
      <c r="K110" s="1"/>
      <c r="L110" s="1"/>
      <c r="M110" s="10"/>
      <c r="N110" s="10"/>
      <c r="O110" s="10"/>
      <c r="P110" s="10"/>
      <c r="Q110" s="10"/>
      <c r="R110" s="20"/>
      <c r="S110" s="20"/>
      <c r="T110" s="21"/>
    </row>
    <row r="111" spans="3:20" x14ac:dyDescent="0.25">
      <c r="H111" s="21"/>
      <c r="I111" s="1"/>
      <c r="J111" s="1"/>
      <c r="K111" s="1"/>
      <c r="L111" s="1"/>
      <c r="M111" s="10"/>
      <c r="N111" s="10"/>
      <c r="O111" s="10"/>
      <c r="P111" s="10"/>
      <c r="Q111" s="10"/>
      <c r="R111" s="20"/>
      <c r="S111" s="20"/>
      <c r="T111" s="21"/>
    </row>
    <row r="112" spans="3:20" x14ac:dyDescent="0.25">
      <c r="H112" s="21"/>
      <c r="I112" s="1"/>
      <c r="J112" s="1"/>
      <c r="K112" s="1"/>
      <c r="L112" s="1"/>
      <c r="M112" s="10"/>
      <c r="N112" s="10"/>
      <c r="O112" s="10"/>
      <c r="P112" s="10"/>
      <c r="Q112" s="10"/>
      <c r="R112" s="20"/>
      <c r="S112" s="20"/>
      <c r="T112" s="21"/>
    </row>
    <row r="113" spans="8:20" x14ac:dyDescent="0.25">
      <c r="H113" s="21"/>
      <c r="I113" s="1"/>
      <c r="J113" s="1"/>
      <c r="K113" s="1"/>
      <c r="L113" s="1"/>
      <c r="M113" s="10"/>
      <c r="N113" s="10"/>
      <c r="O113" s="10"/>
      <c r="P113" s="10"/>
      <c r="Q113" s="10"/>
      <c r="R113" s="20"/>
      <c r="S113" s="20"/>
      <c r="T113" s="21"/>
    </row>
    <row r="114" spans="8:20" x14ac:dyDescent="0.25">
      <c r="H114" s="21"/>
      <c r="I114" s="1"/>
      <c r="J114" s="1"/>
      <c r="K114" s="1"/>
      <c r="L114" s="1"/>
      <c r="M114" s="10"/>
      <c r="N114" s="10"/>
      <c r="O114" s="10"/>
      <c r="P114" s="10"/>
      <c r="Q114" s="10"/>
      <c r="R114" s="20"/>
      <c r="S114" s="20"/>
      <c r="T114" s="21"/>
    </row>
    <row r="115" spans="8:20" x14ac:dyDescent="0.25">
      <c r="H115" s="21"/>
      <c r="I115" s="1"/>
      <c r="J115" s="1"/>
      <c r="K115" s="1"/>
      <c r="L115" s="1"/>
      <c r="M115" s="10"/>
      <c r="N115" s="10"/>
      <c r="O115" s="10"/>
      <c r="P115" s="10"/>
      <c r="Q115" s="10"/>
      <c r="R115" s="20"/>
      <c r="S115" s="20"/>
      <c r="T115" s="21"/>
    </row>
    <row r="116" spans="8:20" x14ac:dyDescent="0.25">
      <c r="H116" s="21"/>
      <c r="I116" s="1"/>
      <c r="J116" s="1"/>
      <c r="K116" s="1"/>
      <c r="L116" s="1"/>
      <c r="M116" s="10"/>
      <c r="N116" s="10"/>
      <c r="O116" s="10"/>
      <c r="P116" s="10"/>
      <c r="Q116" s="10"/>
      <c r="R116" s="20"/>
      <c r="S116" s="20"/>
      <c r="T116" s="21"/>
    </row>
    <row r="117" spans="8:20" x14ac:dyDescent="0.25">
      <c r="H117" s="21"/>
      <c r="I117" s="1"/>
      <c r="J117" s="1"/>
      <c r="K117" s="1"/>
      <c r="L117" s="1"/>
      <c r="M117" s="10"/>
      <c r="N117" s="10"/>
      <c r="O117" s="10"/>
      <c r="P117" s="10"/>
      <c r="Q117" s="10"/>
      <c r="R117" s="20"/>
      <c r="S117" s="20"/>
      <c r="T117" s="21"/>
    </row>
    <row r="118" spans="8:20" x14ac:dyDescent="0.25">
      <c r="H118" s="21"/>
      <c r="I118" s="1"/>
      <c r="J118" s="1"/>
      <c r="K118" s="1"/>
      <c r="L118" s="1"/>
      <c r="M118" s="10"/>
      <c r="N118" s="10"/>
      <c r="O118" s="10"/>
      <c r="P118" s="10"/>
      <c r="Q118" s="10"/>
      <c r="R118" s="20"/>
      <c r="S118" s="20"/>
      <c r="T118" s="21"/>
    </row>
    <row r="119" spans="8:20" x14ac:dyDescent="0.25">
      <c r="H119" s="21"/>
      <c r="I119" s="1"/>
      <c r="J119" s="1"/>
      <c r="K119" s="1"/>
      <c r="L119" s="1"/>
      <c r="M119" s="10"/>
      <c r="N119" s="10"/>
      <c r="O119" s="10"/>
      <c r="P119" s="10"/>
      <c r="Q119" s="10"/>
      <c r="R119" s="20"/>
      <c r="S119" s="20"/>
      <c r="T119" s="21"/>
    </row>
    <row r="120" spans="8:20" x14ac:dyDescent="0.25">
      <c r="H120" s="21"/>
      <c r="I120" s="1"/>
      <c r="J120" s="1"/>
      <c r="K120" s="1"/>
      <c r="L120" s="1"/>
      <c r="M120" s="10"/>
      <c r="N120" s="10"/>
      <c r="O120" s="10"/>
      <c r="P120" s="10"/>
      <c r="Q120" s="10"/>
      <c r="R120" s="20"/>
      <c r="S120" s="20"/>
      <c r="T120" s="21"/>
    </row>
    <row r="121" spans="8:20" x14ac:dyDescent="0.25">
      <c r="H121" s="21"/>
      <c r="I121" s="1"/>
      <c r="J121" s="1"/>
      <c r="K121" s="1"/>
      <c r="L121" s="1"/>
      <c r="M121" s="10"/>
      <c r="N121" s="10"/>
      <c r="O121" s="10"/>
      <c r="P121" s="10"/>
      <c r="Q121" s="10"/>
      <c r="R121" s="20"/>
      <c r="S121" s="20"/>
      <c r="T121" s="21"/>
    </row>
    <row r="122" spans="8:20" x14ac:dyDescent="0.25">
      <c r="H122" s="21"/>
      <c r="I122" s="1"/>
      <c r="J122" s="1"/>
      <c r="K122" s="1"/>
      <c r="L122" s="1"/>
      <c r="M122" s="10"/>
      <c r="N122" s="10"/>
      <c r="O122" s="10"/>
      <c r="P122" s="10"/>
      <c r="Q122" s="10"/>
      <c r="R122" s="20"/>
      <c r="S122" s="20"/>
      <c r="T122" s="21"/>
    </row>
    <row r="123" spans="8:20" x14ac:dyDescent="0.25">
      <c r="H123" s="21"/>
      <c r="I123" s="1"/>
      <c r="J123" s="1"/>
      <c r="K123" s="1"/>
      <c r="L123" s="1"/>
      <c r="M123" s="10"/>
      <c r="N123" s="10"/>
      <c r="O123" s="10"/>
      <c r="P123" s="10"/>
      <c r="Q123" s="10"/>
      <c r="R123" s="20"/>
      <c r="S123" s="20"/>
      <c r="T123" s="21"/>
    </row>
    <row r="124" spans="8:20" x14ac:dyDescent="0.25">
      <c r="H124" s="21"/>
      <c r="I124" s="1"/>
      <c r="J124" s="1"/>
      <c r="K124" s="1"/>
      <c r="L124" s="1"/>
      <c r="M124" s="10"/>
      <c r="N124" s="10"/>
      <c r="O124" s="10"/>
      <c r="P124" s="10"/>
      <c r="Q124" s="10"/>
      <c r="R124" s="20"/>
      <c r="S124" s="20"/>
      <c r="T124" s="21"/>
    </row>
    <row r="125" spans="8:20" x14ac:dyDescent="0.25">
      <c r="H125" s="14"/>
      <c r="I125" s="1"/>
      <c r="J125" s="1"/>
      <c r="K125" s="1"/>
      <c r="L125" s="1"/>
      <c r="M125" s="10"/>
      <c r="N125" s="10"/>
      <c r="O125" s="10"/>
      <c r="P125" s="10"/>
      <c r="Q125" s="10"/>
      <c r="R125" s="20"/>
      <c r="S125" s="20"/>
      <c r="T125" s="21"/>
    </row>
    <row r="126" spans="8:20" x14ac:dyDescent="0.25">
      <c r="H126" s="14"/>
      <c r="I126" s="1"/>
      <c r="J126" s="1"/>
      <c r="K126" s="1"/>
      <c r="L126" s="1"/>
      <c r="M126" s="10"/>
      <c r="N126" s="10"/>
      <c r="O126" s="10"/>
      <c r="P126" s="10"/>
      <c r="Q126" s="10"/>
      <c r="R126" s="10"/>
      <c r="S126" s="10"/>
      <c r="T126" s="10"/>
    </row>
    <row r="127" spans="8:20" x14ac:dyDescent="0.25">
      <c r="H127" s="14"/>
      <c r="I127" s="1"/>
      <c r="J127" s="1"/>
      <c r="K127" s="1"/>
      <c r="L127" s="1"/>
      <c r="M127" s="10"/>
      <c r="N127" s="10"/>
      <c r="O127" s="10"/>
      <c r="P127" s="10"/>
      <c r="Q127" s="10"/>
      <c r="R127" s="10"/>
      <c r="S127" s="10"/>
      <c r="T127" s="10"/>
    </row>
    <row r="128" spans="8:20" x14ac:dyDescent="0.25">
      <c r="H128" s="1"/>
      <c r="I128" s="1"/>
      <c r="J128" s="1"/>
      <c r="K128" s="1"/>
      <c r="L128" s="1"/>
      <c r="M128" s="10"/>
      <c r="N128" s="10"/>
      <c r="O128" s="10"/>
      <c r="P128" s="10"/>
      <c r="Q128" s="10"/>
      <c r="R128" s="10"/>
      <c r="S128" s="10"/>
      <c r="T128" s="10"/>
    </row>
    <row r="129" spans="8:20" x14ac:dyDescent="0.25">
      <c r="H129" s="1"/>
      <c r="I129" s="1"/>
      <c r="J129" s="1"/>
      <c r="K129" s="1"/>
      <c r="L129" s="1"/>
      <c r="M129" s="10"/>
      <c r="N129" s="10"/>
      <c r="O129" s="10"/>
      <c r="P129" s="10"/>
      <c r="Q129" s="10"/>
      <c r="R129" s="10"/>
      <c r="S129" s="10"/>
      <c r="T129" s="10"/>
    </row>
    <row r="130" spans="8:20" x14ac:dyDescent="0.25">
      <c r="H130" s="1"/>
      <c r="I130" s="1"/>
      <c r="J130" s="1"/>
      <c r="K130" s="1"/>
      <c r="L130" s="1"/>
      <c r="M130" s="10"/>
      <c r="N130" s="10"/>
      <c r="O130" s="10"/>
      <c r="P130" s="10"/>
      <c r="Q130" s="10"/>
      <c r="R130" s="10"/>
      <c r="S130" s="10"/>
      <c r="T130" s="10"/>
    </row>
    <row r="131" spans="8:20" x14ac:dyDescent="0.25">
      <c r="H131" s="1"/>
      <c r="I131" s="1"/>
      <c r="J131" s="1"/>
      <c r="K131" s="1"/>
      <c r="L131" s="1"/>
      <c r="M131" s="10"/>
      <c r="N131" s="10"/>
      <c r="O131" s="10"/>
      <c r="P131" s="10"/>
      <c r="Q131" s="10"/>
      <c r="R131" s="10"/>
      <c r="S131" s="10"/>
      <c r="T131" s="10"/>
    </row>
    <row r="132" spans="8:20" x14ac:dyDescent="0.25">
      <c r="H132" s="1"/>
      <c r="I132" s="1"/>
      <c r="J132" s="1"/>
      <c r="K132" s="1"/>
      <c r="L132" s="1"/>
      <c r="M132" s="10"/>
      <c r="N132" s="10"/>
      <c r="O132" s="10"/>
      <c r="P132" s="10"/>
      <c r="Q132" s="10"/>
      <c r="R132" s="10"/>
      <c r="S132" s="10"/>
      <c r="T132" s="10"/>
    </row>
  </sheetData>
  <mergeCells count="5">
    <mergeCell ref="K82:N82"/>
    <mergeCell ref="K93:N93"/>
    <mergeCell ref="L36:R36"/>
    <mergeCell ref="L37:R37"/>
    <mergeCell ref="Q38:R38"/>
  </mergeCells>
  <pageMargins left="0.25" right="0.25" top="0.5" bottom="0.25" header="0.3" footer="0.3"/>
  <pageSetup paperSize="5" scale="64" fitToHeight="0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92"/>
  <sheetViews>
    <sheetView tabSelected="1" topLeftCell="A7" workbookViewId="0">
      <selection activeCell="J59" sqref="J59"/>
    </sheetView>
  </sheetViews>
  <sheetFormatPr defaultRowHeight="15" x14ac:dyDescent="0.25"/>
  <cols>
    <col min="1" max="1" width="2.5703125" customWidth="1"/>
    <col min="2" max="2" width="12.7109375" customWidth="1"/>
    <col min="3" max="3" width="27.140625" customWidth="1"/>
    <col min="4" max="4" width="28.7109375" customWidth="1"/>
    <col min="5" max="5" width="10.28515625" customWidth="1"/>
    <col min="6" max="6" width="12.28515625" bestFit="1" customWidth="1"/>
    <col min="7" max="7" width="11.140625" bestFit="1" customWidth="1"/>
    <col min="8" max="8" width="7.28515625" customWidth="1"/>
    <col min="9" max="9" width="7.85546875" customWidth="1"/>
    <col min="10" max="10" width="10.140625" bestFit="1" customWidth="1"/>
    <col min="11" max="11" width="10" customWidth="1"/>
    <col min="12" max="12" width="6.5703125" customWidth="1"/>
    <col min="13" max="13" width="13" customWidth="1"/>
    <col min="14" max="14" width="5" customWidth="1"/>
    <col min="15" max="15" width="12.42578125" customWidth="1"/>
    <col min="16" max="16" width="55.42578125" style="402" customWidth="1"/>
    <col min="17" max="17" width="29.5703125" style="402" customWidth="1"/>
  </cols>
  <sheetData>
    <row r="3" spans="1:17" ht="35.25" x14ac:dyDescent="0.5">
      <c r="A3" s="152"/>
      <c r="B3" s="425" t="s">
        <v>22</v>
      </c>
      <c r="C3" s="339"/>
      <c r="D3" s="339"/>
      <c r="F3" s="343"/>
      <c r="G3" s="343"/>
      <c r="H3" s="345"/>
      <c r="I3" s="346"/>
      <c r="J3" s="345"/>
      <c r="K3" s="345"/>
      <c r="L3" s="345"/>
      <c r="M3" s="348"/>
      <c r="N3" s="345"/>
      <c r="O3" s="345"/>
      <c r="P3" s="407"/>
      <c r="Q3" s="399"/>
    </row>
    <row r="4" spans="1:17" ht="15.75" x14ac:dyDescent="0.25">
      <c r="A4" s="152"/>
      <c r="B4" s="337" t="s">
        <v>197</v>
      </c>
      <c r="C4" s="337"/>
      <c r="D4" s="341"/>
      <c r="E4" s="339"/>
      <c r="F4" s="344"/>
      <c r="G4" s="344"/>
      <c r="H4" s="344"/>
      <c r="I4" s="344"/>
      <c r="J4" s="344"/>
      <c r="K4" s="347"/>
      <c r="L4" s="347"/>
      <c r="M4" s="349"/>
      <c r="N4" s="347"/>
      <c r="O4" s="347"/>
      <c r="P4" s="408"/>
      <c r="Q4" s="400" t="s">
        <v>410</v>
      </c>
    </row>
    <row r="5" spans="1:17" ht="18" x14ac:dyDescent="0.25">
      <c r="A5" s="152"/>
      <c r="B5" s="423" t="s">
        <v>445</v>
      </c>
      <c r="C5" s="414"/>
      <c r="D5" s="424"/>
      <c r="E5" s="342" t="s">
        <v>273</v>
      </c>
      <c r="F5" s="344"/>
      <c r="G5" s="344"/>
      <c r="H5" s="344"/>
      <c r="I5" s="344"/>
      <c r="J5" s="344"/>
      <c r="K5" s="347"/>
      <c r="L5" s="347"/>
      <c r="M5" s="349"/>
      <c r="N5" s="347"/>
      <c r="O5" s="347"/>
      <c r="P5" s="408"/>
      <c r="Q5" s="400"/>
    </row>
    <row r="6" spans="1:17" ht="15.75" x14ac:dyDescent="0.25">
      <c r="A6" s="152"/>
      <c r="B6" s="338"/>
      <c r="C6" s="340"/>
      <c r="D6" s="339"/>
      <c r="E6" s="339"/>
      <c r="F6" s="344"/>
      <c r="G6" s="344"/>
      <c r="H6" s="344"/>
      <c r="I6" s="344"/>
      <c r="J6" s="344"/>
      <c r="K6" s="347"/>
      <c r="L6" s="347"/>
      <c r="M6" s="349"/>
      <c r="N6" s="347"/>
      <c r="O6" s="347"/>
      <c r="P6" s="408"/>
      <c r="Q6" s="400"/>
    </row>
    <row r="7" spans="1:17" ht="39" x14ac:dyDescent="0.25">
      <c r="A7" s="336"/>
      <c r="B7" s="254" t="s">
        <v>0</v>
      </c>
      <c r="C7" s="254" t="s">
        <v>1</v>
      </c>
      <c r="D7" s="254" t="s">
        <v>2</v>
      </c>
      <c r="E7" s="254" t="s">
        <v>28</v>
      </c>
      <c r="F7" s="254" t="s">
        <v>17</v>
      </c>
      <c r="G7" s="254" t="s">
        <v>30</v>
      </c>
      <c r="H7" s="255" t="s">
        <v>4</v>
      </c>
      <c r="I7" s="255" t="s">
        <v>5</v>
      </c>
      <c r="J7" s="256" t="s">
        <v>16</v>
      </c>
      <c r="K7" s="255" t="s">
        <v>6</v>
      </c>
      <c r="L7" s="255" t="s">
        <v>15</v>
      </c>
      <c r="M7" s="255" t="s">
        <v>18</v>
      </c>
      <c r="N7" s="255" t="s">
        <v>196</v>
      </c>
      <c r="O7" s="255" t="s">
        <v>8</v>
      </c>
      <c r="P7" s="254" t="s">
        <v>9</v>
      </c>
      <c r="Q7" s="254" t="s">
        <v>0</v>
      </c>
    </row>
    <row r="8" spans="1:17" ht="23.25" x14ac:dyDescent="0.25">
      <c r="A8" s="257">
        <v>1</v>
      </c>
      <c r="B8" s="364" t="s">
        <v>274</v>
      </c>
      <c r="C8" s="259" t="s">
        <v>266</v>
      </c>
      <c r="D8" s="259" t="s">
        <v>267</v>
      </c>
      <c r="E8" s="358">
        <v>44545</v>
      </c>
      <c r="F8" s="260">
        <v>700000</v>
      </c>
      <c r="G8" s="260">
        <v>578200</v>
      </c>
      <c r="H8" s="262">
        <v>78.39</v>
      </c>
      <c r="I8" s="262">
        <v>9.8000000000000007</v>
      </c>
      <c r="J8" s="271">
        <v>54400</v>
      </c>
      <c r="K8" s="261">
        <f>SUM(F8-J8)</f>
        <v>645600</v>
      </c>
      <c r="L8" s="311">
        <v>68.59</v>
      </c>
      <c r="M8" s="312">
        <v>523800</v>
      </c>
      <c r="N8" s="262">
        <v>92</v>
      </c>
      <c r="O8" s="263">
        <f>SUM(K8/L8)</f>
        <v>9412.450794576469</v>
      </c>
      <c r="P8" s="367" t="s">
        <v>420</v>
      </c>
      <c r="Q8" s="259" t="s">
        <v>265</v>
      </c>
    </row>
    <row r="9" spans="1:17" x14ac:dyDescent="0.25">
      <c r="A9" s="257">
        <v>2</v>
      </c>
      <c r="B9" s="264" t="s">
        <v>324</v>
      </c>
      <c r="C9" s="270" t="s">
        <v>326</v>
      </c>
      <c r="D9" s="259" t="s">
        <v>325</v>
      </c>
      <c r="E9" s="359">
        <v>44680</v>
      </c>
      <c r="F9" s="261">
        <v>200000</v>
      </c>
      <c r="G9" s="261">
        <v>198200</v>
      </c>
      <c r="H9" s="267">
        <v>43.8</v>
      </c>
      <c r="I9" s="267">
        <v>32.799999999999997</v>
      </c>
      <c r="J9" s="271">
        <v>113800</v>
      </c>
      <c r="K9" s="261">
        <f>SUM(F9-J9)</f>
        <v>86200</v>
      </c>
      <c r="L9" s="267">
        <v>11</v>
      </c>
      <c r="M9" s="268">
        <v>84200</v>
      </c>
      <c r="N9" s="269">
        <v>85</v>
      </c>
      <c r="O9" s="263">
        <f>SUM(K9/L9)</f>
        <v>7836.363636363636</v>
      </c>
      <c r="P9" s="259" t="s">
        <v>421</v>
      </c>
      <c r="Q9" s="259"/>
    </row>
    <row r="10" spans="1:17" ht="26.25" x14ac:dyDescent="0.25">
      <c r="A10" s="257">
        <v>3</v>
      </c>
      <c r="B10" s="264" t="s">
        <v>302</v>
      </c>
      <c r="C10" s="270" t="s">
        <v>303</v>
      </c>
      <c r="D10" s="259" t="s">
        <v>304</v>
      </c>
      <c r="E10" s="360">
        <v>44705</v>
      </c>
      <c r="F10" s="261">
        <v>462400</v>
      </c>
      <c r="G10" s="261">
        <v>390200</v>
      </c>
      <c r="H10" s="267">
        <v>66.47</v>
      </c>
      <c r="I10" s="267">
        <v>2.63</v>
      </c>
      <c r="J10" s="261">
        <v>10000</v>
      </c>
      <c r="K10" s="261">
        <f>SUM(F10-J10)</f>
        <v>452400</v>
      </c>
      <c r="L10" s="267">
        <v>48.24</v>
      </c>
      <c r="M10" s="268">
        <v>380200</v>
      </c>
      <c r="N10" s="269">
        <v>67</v>
      </c>
      <c r="O10" s="263">
        <f>SUM(K10/L10)</f>
        <v>9378.1094527363184</v>
      </c>
      <c r="P10" s="259" t="s">
        <v>422</v>
      </c>
      <c r="Q10" s="401" t="s">
        <v>305</v>
      </c>
    </row>
    <row r="11" spans="1:17" x14ac:dyDescent="0.25">
      <c r="A11" s="257">
        <v>4</v>
      </c>
      <c r="B11" s="315" t="s">
        <v>387</v>
      </c>
      <c r="C11" s="316" t="s">
        <v>389</v>
      </c>
      <c r="D11" s="317" t="s">
        <v>388</v>
      </c>
      <c r="E11" s="361">
        <v>44826</v>
      </c>
      <c r="F11" s="318">
        <v>1590961</v>
      </c>
      <c r="G11" s="318">
        <v>1172600</v>
      </c>
      <c r="H11" s="319">
        <v>160</v>
      </c>
      <c r="I11" s="319">
        <v>29.25</v>
      </c>
      <c r="J11" s="318">
        <v>31200</v>
      </c>
      <c r="K11" s="261">
        <f>SUM(F11-J11)</f>
        <v>1559761</v>
      </c>
      <c r="L11" s="319">
        <v>130.75</v>
      </c>
      <c r="M11" s="321">
        <v>1141400</v>
      </c>
      <c r="N11" s="322">
        <v>98</v>
      </c>
      <c r="O11" s="263">
        <f>SUM(K11/L11)</f>
        <v>11929.338432122371</v>
      </c>
      <c r="P11" s="317" t="s">
        <v>423</v>
      </c>
    </row>
    <row r="12" spans="1:17" x14ac:dyDescent="0.25">
      <c r="A12" s="257">
        <v>5</v>
      </c>
      <c r="B12" s="264" t="s">
        <v>212</v>
      </c>
      <c r="C12" s="265" t="s">
        <v>213</v>
      </c>
      <c r="D12" s="264" t="s">
        <v>214</v>
      </c>
      <c r="E12" s="359">
        <v>44546</v>
      </c>
      <c r="F12" s="261">
        <v>680000</v>
      </c>
      <c r="G12" s="261">
        <v>495700</v>
      </c>
      <c r="H12" s="267">
        <v>70.94</v>
      </c>
      <c r="I12" s="267">
        <v>1.63</v>
      </c>
      <c r="J12" s="261">
        <v>1000</v>
      </c>
      <c r="K12" s="261">
        <f t="shared" ref="K12:K21" si="0">SUM(F12-J12)</f>
        <v>679000</v>
      </c>
      <c r="L12" s="267">
        <v>69.31</v>
      </c>
      <c r="M12" s="268">
        <v>494700</v>
      </c>
      <c r="N12" s="269">
        <v>86</v>
      </c>
      <c r="O12" s="263">
        <f t="shared" ref="O12:O32" si="1">SUM(K12/L12)</f>
        <v>9796.5661520704089</v>
      </c>
      <c r="P12" s="259" t="s">
        <v>424</v>
      </c>
      <c r="Q12" s="259"/>
    </row>
    <row r="13" spans="1:17" x14ac:dyDescent="0.25">
      <c r="A13" s="257">
        <v>6</v>
      </c>
      <c r="B13" s="264" t="s">
        <v>252</v>
      </c>
      <c r="C13" s="270" t="s">
        <v>253</v>
      </c>
      <c r="D13" s="259" t="s">
        <v>275</v>
      </c>
      <c r="E13" s="359">
        <v>44507</v>
      </c>
      <c r="F13" s="261">
        <v>2312000</v>
      </c>
      <c r="G13" s="261">
        <v>2100600</v>
      </c>
      <c r="H13" s="267">
        <v>315.27999999999997</v>
      </c>
      <c r="I13" s="267">
        <v>27.98</v>
      </c>
      <c r="J13" s="261">
        <v>26000</v>
      </c>
      <c r="K13" s="261">
        <f t="shared" si="0"/>
        <v>2286000</v>
      </c>
      <c r="L13" s="267">
        <v>287.3</v>
      </c>
      <c r="M13" s="268">
        <v>2074600</v>
      </c>
      <c r="N13" s="269">
        <v>87</v>
      </c>
      <c r="O13" s="263">
        <f t="shared" si="1"/>
        <v>7956.8395405499477</v>
      </c>
      <c r="P13" s="259" t="s">
        <v>419</v>
      </c>
      <c r="Q13" s="259"/>
    </row>
    <row r="14" spans="1:17" x14ac:dyDescent="0.25">
      <c r="A14" s="257">
        <v>7</v>
      </c>
      <c r="B14" s="264" t="s">
        <v>208</v>
      </c>
      <c r="C14" s="265" t="s">
        <v>206</v>
      </c>
      <c r="D14" s="259" t="s">
        <v>207</v>
      </c>
      <c r="E14" s="359">
        <v>44503</v>
      </c>
      <c r="F14" s="261">
        <v>2129746.5</v>
      </c>
      <c r="G14" s="261">
        <v>1397900</v>
      </c>
      <c r="H14" s="267">
        <v>196.29</v>
      </c>
      <c r="I14" s="267">
        <v>7.53</v>
      </c>
      <c r="J14" s="261">
        <v>2000</v>
      </c>
      <c r="K14" s="261">
        <f t="shared" si="0"/>
        <v>2127746.5</v>
      </c>
      <c r="L14" s="267">
        <v>188.76</v>
      </c>
      <c r="M14" s="268">
        <v>1395900</v>
      </c>
      <c r="N14" s="269">
        <v>89</v>
      </c>
      <c r="O14" s="263">
        <f t="shared" si="1"/>
        <v>11272.231934731935</v>
      </c>
      <c r="P14" s="259" t="s">
        <v>418</v>
      </c>
      <c r="Q14" s="259" t="s">
        <v>392</v>
      </c>
    </row>
    <row r="15" spans="1:17" ht="16.5" customHeight="1" x14ac:dyDescent="0.25">
      <c r="A15" s="257">
        <v>8</v>
      </c>
      <c r="B15" s="365" t="s">
        <v>234</v>
      </c>
      <c r="C15" s="293" t="s">
        <v>235</v>
      </c>
      <c r="D15" s="259" t="s">
        <v>236</v>
      </c>
      <c r="E15" s="359">
        <v>44523</v>
      </c>
      <c r="F15" s="261">
        <v>425000</v>
      </c>
      <c r="G15" s="261">
        <v>371400</v>
      </c>
      <c r="H15" s="267">
        <v>80</v>
      </c>
      <c r="I15" s="267">
        <v>38</v>
      </c>
      <c r="J15" s="261">
        <v>109900</v>
      </c>
      <c r="K15" s="261">
        <f t="shared" si="0"/>
        <v>315100</v>
      </c>
      <c r="L15" s="267">
        <v>42</v>
      </c>
      <c r="M15" s="268">
        <v>261500</v>
      </c>
      <c r="N15" s="269">
        <v>75</v>
      </c>
      <c r="O15" s="263">
        <f t="shared" si="1"/>
        <v>7502.3809523809523</v>
      </c>
      <c r="P15" s="259" t="s">
        <v>425</v>
      </c>
      <c r="Q15" s="259"/>
    </row>
    <row r="16" spans="1:17" x14ac:dyDescent="0.25">
      <c r="A16" s="257">
        <v>9</v>
      </c>
      <c r="B16" s="264" t="s">
        <v>327</v>
      </c>
      <c r="C16" s="270" t="s">
        <v>352</v>
      </c>
      <c r="D16" s="259" t="s">
        <v>328</v>
      </c>
      <c r="E16" s="362">
        <v>44561</v>
      </c>
      <c r="F16" s="261">
        <v>210000</v>
      </c>
      <c r="G16" s="261">
        <v>206100</v>
      </c>
      <c r="H16" s="267">
        <v>39.68</v>
      </c>
      <c r="I16" s="267">
        <v>19.68</v>
      </c>
      <c r="J16" s="261">
        <v>65700</v>
      </c>
      <c r="K16" s="261">
        <f t="shared" si="0"/>
        <v>144300</v>
      </c>
      <c r="L16" s="267">
        <v>20</v>
      </c>
      <c r="M16" s="268">
        <v>140400</v>
      </c>
      <c r="N16" s="269">
        <v>78</v>
      </c>
      <c r="O16" s="263">
        <f t="shared" si="1"/>
        <v>7215</v>
      </c>
      <c r="P16" s="259" t="s">
        <v>417</v>
      </c>
      <c r="Q16" s="403"/>
    </row>
    <row r="17" spans="1:17" ht="16.5" customHeight="1" x14ac:dyDescent="0.25">
      <c r="A17" s="257">
        <v>10</v>
      </c>
      <c r="B17" s="365" t="s">
        <v>276</v>
      </c>
      <c r="C17" s="293" t="s">
        <v>277</v>
      </c>
      <c r="D17" s="259" t="s">
        <v>278</v>
      </c>
      <c r="E17" s="359">
        <v>44692</v>
      </c>
      <c r="F17" s="261">
        <v>300000</v>
      </c>
      <c r="G17" s="261">
        <v>272400</v>
      </c>
      <c r="H17" s="267">
        <v>85.22</v>
      </c>
      <c r="I17" s="267">
        <v>56.22</v>
      </c>
      <c r="J17" s="261">
        <v>87100</v>
      </c>
      <c r="K17" s="261">
        <f t="shared" si="0"/>
        <v>212900</v>
      </c>
      <c r="L17" s="267">
        <v>29</v>
      </c>
      <c r="M17" s="268">
        <v>185300</v>
      </c>
      <c r="N17" s="269">
        <v>71</v>
      </c>
      <c r="O17" s="263">
        <f t="shared" si="1"/>
        <v>7341.3793103448279</v>
      </c>
      <c r="P17" s="259" t="s">
        <v>426</v>
      </c>
      <c r="Q17" s="259"/>
    </row>
    <row r="18" spans="1:17" ht="26.25" x14ac:dyDescent="0.25">
      <c r="A18" s="257">
        <v>11</v>
      </c>
      <c r="B18" s="264" t="s">
        <v>231</v>
      </c>
      <c r="C18" s="270" t="s">
        <v>232</v>
      </c>
      <c r="D18" s="259" t="s">
        <v>233</v>
      </c>
      <c r="E18" s="359">
        <v>44533</v>
      </c>
      <c r="F18" s="261">
        <v>625000</v>
      </c>
      <c r="G18" s="261">
        <v>539600</v>
      </c>
      <c r="H18" s="267">
        <v>93.52</v>
      </c>
      <c r="I18" s="267">
        <v>23.52</v>
      </c>
      <c r="J18" s="261">
        <v>61100</v>
      </c>
      <c r="K18" s="261">
        <f t="shared" si="0"/>
        <v>563900</v>
      </c>
      <c r="L18" s="267">
        <v>70</v>
      </c>
      <c r="M18" s="268">
        <v>478500</v>
      </c>
      <c r="N18" s="269">
        <v>69</v>
      </c>
      <c r="O18" s="263">
        <f t="shared" si="1"/>
        <v>8055.7142857142853</v>
      </c>
      <c r="P18" s="259" t="s">
        <v>427</v>
      </c>
      <c r="Q18" s="259" t="s">
        <v>393</v>
      </c>
    </row>
    <row r="19" spans="1:17" ht="26.25" x14ac:dyDescent="0.25">
      <c r="A19" s="257">
        <v>12</v>
      </c>
      <c r="B19" s="264" t="s">
        <v>279</v>
      </c>
      <c r="C19" s="270" t="s">
        <v>280</v>
      </c>
      <c r="D19" s="259" t="s">
        <v>281</v>
      </c>
      <c r="E19" s="359">
        <v>44565</v>
      </c>
      <c r="F19" s="261">
        <v>469488</v>
      </c>
      <c r="G19" s="261">
        <v>491300</v>
      </c>
      <c r="H19" s="267">
        <v>81.650000000000006</v>
      </c>
      <c r="I19" s="267">
        <v>6.99</v>
      </c>
      <c r="J19" s="261">
        <v>11300</v>
      </c>
      <c r="K19" s="261">
        <f t="shared" si="0"/>
        <v>458188</v>
      </c>
      <c r="L19" s="267">
        <v>74.66</v>
      </c>
      <c r="M19" s="268">
        <v>480000</v>
      </c>
      <c r="N19" s="269">
        <v>71</v>
      </c>
      <c r="O19" s="263">
        <f t="shared" si="1"/>
        <v>6136.9943744977236</v>
      </c>
      <c r="P19" s="259" t="s">
        <v>416</v>
      </c>
      <c r="Q19" s="259" t="s">
        <v>282</v>
      </c>
    </row>
    <row r="20" spans="1:17" ht="26.25" x14ac:dyDescent="0.25">
      <c r="A20" s="257">
        <v>13</v>
      </c>
      <c r="B20" s="264" t="s">
        <v>306</v>
      </c>
      <c r="C20" s="270" t="s">
        <v>307</v>
      </c>
      <c r="D20" s="259" t="s">
        <v>353</v>
      </c>
      <c r="E20" s="359">
        <v>44582</v>
      </c>
      <c r="F20" s="261">
        <v>1200000</v>
      </c>
      <c r="G20" s="261">
        <v>1078200</v>
      </c>
      <c r="H20" s="267">
        <v>149.44999999999999</v>
      </c>
      <c r="I20" s="267">
        <v>23.75</v>
      </c>
      <c r="J20" s="261">
        <v>60000</v>
      </c>
      <c r="K20" s="261">
        <f t="shared" si="0"/>
        <v>1140000</v>
      </c>
      <c r="L20" s="267">
        <v>125.7</v>
      </c>
      <c r="M20" s="268">
        <v>1018200</v>
      </c>
      <c r="N20" s="269">
        <v>90</v>
      </c>
      <c r="O20" s="263">
        <f t="shared" si="1"/>
        <v>9069.2124105011935</v>
      </c>
      <c r="P20" s="259" t="s">
        <v>428</v>
      </c>
      <c r="Q20" s="259"/>
    </row>
    <row r="21" spans="1:17" ht="39" x14ac:dyDescent="0.25">
      <c r="A21" s="257">
        <v>14</v>
      </c>
      <c r="B21" s="264" t="s">
        <v>226</v>
      </c>
      <c r="C21" s="265" t="s">
        <v>213</v>
      </c>
      <c r="D21" s="259" t="s">
        <v>227</v>
      </c>
      <c r="E21" s="359">
        <v>44559</v>
      </c>
      <c r="F21" s="261">
        <v>680000</v>
      </c>
      <c r="G21" s="261">
        <v>551800</v>
      </c>
      <c r="H21" s="267">
        <v>85.57</v>
      </c>
      <c r="I21" s="267">
        <v>16.5</v>
      </c>
      <c r="J21" s="261">
        <v>35600</v>
      </c>
      <c r="K21" s="261">
        <f t="shared" si="0"/>
        <v>644400</v>
      </c>
      <c r="L21" s="267">
        <v>69.069999999999993</v>
      </c>
      <c r="M21" s="268">
        <v>516200</v>
      </c>
      <c r="N21" s="269">
        <v>90</v>
      </c>
      <c r="O21" s="263">
        <f t="shared" si="1"/>
        <v>9329.665556681628</v>
      </c>
      <c r="P21" s="367" t="s">
        <v>429</v>
      </c>
      <c r="Q21" s="259" t="s">
        <v>394</v>
      </c>
    </row>
    <row r="22" spans="1:17" x14ac:dyDescent="0.25">
      <c r="A22" s="353">
        <v>15</v>
      </c>
      <c r="B22" s="366" t="s">
        <v>308</v>
      </c>
      <c r="C22" s="323" t="s">
        <v>310</v>
      </c>
      <c r="D22" s="324" t="s">
        <v>309</v>
      </c>
      <c r="E22" s="361">
        <v>44560</v>
      </c>
      <c r="F22" s="318">
        <v>1505000</v>
      </c>
      <c r="G22" s="318">
        <v>1171500</v>
      </c>
      <c r="H22" s="319">
        <v>150.99</v>
      </c>
      <c r="I22" s="319"/>
      <c r="J22" s="318"/>
      <c r="K22" s="325">
        <v>1418600</v>
      </c>
      <c r="L22" s="319">
        <v>140.19999999999999</v>
      </c>
      <c r="M22" s="326">
        <v>1085100</v>
      </c>
      <c r="N22" s="327">
        <v>86</v>
      </c>
      <c r="O22" s="320">
        <f t="shared" si="1"/>
        <v>10118.402282453639</v>
      </c>
      <c r="P22" s="317" t="s">
        <v>415</v>
      </c>
    </row>
    <row r="23" spans="1:17" x14ac:dyDescent="0.25">
      <c r="A23" s="257">
        <v>16</v>
      </c>
      <c r="B23" s="259" t="s">
        <v>363</v>
      </c>
      <c r="C23" s="259" t="s">
        <v>364</v>
      </c>
      <c r="D23" s="259" t="s">
        <v>309</v>
      </c>
      <c r="E23" s="358">
        <v>44559</v>
      </c>
      <c r="F23" s="260">
        <v>1605000</v>
      </c>
      <c r="G23" s="260">
        <v>1228400</v>
      </c>
      <c r="H23" s="262">
        <v>160</v>
      </c>
      <c r="I23" s="262">
        <v>4.9000000000000004</v>
      </c>
      <c r="J23" s="271">
        <v>0</v>
      </c>
      <c r="K23" s="261">
        <f t="shared" ref="K23:K32" si="2">SUM(F23-J23)</f>
        <v>1605000</v>
      </c>
      <c r="L23" s="311">
        <v>155.1</v>
      </c>
      <c r="M23" s="312">
        <v>1228400</v>
      </c>
      <c r="N23" s="262">
        <v>88</v>
      </c>
      <c r="O23" s="263">
        <f t="shared" si="1"/>
        <v>10348.162475822051</v>
      </c>
      <c r="P23" s="367" t="s">
        <v>414</v>
      </c>
      <c r="Q23" s="259"/>
    </row>
    <row r="24" spans="1:17" x14ac:dyDescent="0.25">
      <c r="A24" s="257">
        <v>17</v>
      </c>
      <c r="B24" s="264" t="s">
        <v>216</v>
      </c>
      <c r="C24" s="265" t="s">
        <v>215</v>
      </c>
      <c r="D24" s="259" t="s">
        <v>217</v>
      </c>
      <c r="E24" s="359">
        <v>44494</v>
      </c>
      <c r="F24" s="261">
        <v>2280000</v>
      </c>
      <c r="G24" s="261">
        <v>1712700</v>
      </c>
      <c r="H24" s="267">
        <v>240</v>
      </c>
      <c r="I24" s="267">
        <v>8.48</v>
      </c>
      <c r="J24" s="261">
        <v>2500</v>
      </c>
      <c r="K24" s="261">
        <f t="shared" si="2"/>
        <v>2277500</v>
      </c>
      <c r="L24" s="267">
        <v>231.52</v>
      </c>
      <c r="M24" s="268">
        <v>1710200</v>
      </c>
      <c r="N24" s="269">
        <v>89</v>
      </c>
      <c r="O24" s="263">
        <f t="shared" si="1"/>
        <v>9837.1630960608145</v>
      </c>
      <c r="P24" s="259" t="s">
        <v>430</v>
      </c>
      <c r="Q24" s="259"/>
    </row>
    <row r="25" spans="1:17" x14ac:dyDescent="0.25">
      <c r="A25" s="257">
        <v>18</v>
      </c>
      <c r="B25" s="264" t="s">
        <v>218</v>
      </c>
      <c r="C25" s="270" t="s">
        <v>219</v>
      </c>
      <c r="D25" s="259" t="s">
        <v>202</v>
      </c>
      <c r="E25" s="359">
        <v>44497</v>
      </c>
      <c r="F25" s="261">
        <v>1596550</v>
      </c>
      <c r="G25" s="261">
        <v>1245700</v>
      </c>
      <c r="H25" s="267">
        <v>228.3</v>
      </c>
      <c r="I25" s="267">
        <v>25.8</v>
      </c>
      <c r="J25" s="261">
        <v>54900</v>
      </c>
      <c r="K25" s="261">
        <f t="shared" si="2"/>
        <v>1541650</v>
      </c>
      <c r="L25" s="267">
        <v>202.5</v>
      </c>
      <c r="M25" s="268">
        <v>1190800</v>
      </c>
      <c r="N25" s="269">
        <v>69</v>
      </c>
      <c r="O25" s="263">
        <f t="shared" si="1"/>
        <v>7613.0864197530864</v>
      </c>
      <c r="P25" s="259" t="s">
        <v>431</v>
      </c>
      <c r="Q25" s="259" t="s">
        <v>395</v>
      </c>
    </row>
    <row r="26" spans="1:17" ht="26.25" x14ac:dyDescent="0.25">
      <c r="A26" s="257">
        <v>19</v>
      </c>
      <c r="B26" s="264" t="s">
        <v>268</v>
      </c>
      <c r="C26" s="270" t="s">
        <v>210</v>
      </c>
      <c r="D26" s="259" t="s">
        <v>211</v>
      </c>
      <c r="E26" s="359">
        <v>44547</v>
      </c>
      <c r="F26" s="261">
        <v>1260000</v>
      </c>
      <c r="G26" s="261">
        <v>895000</v>
      </c>
      <c r="H26" s="267">
        <v>152.44999999999999</v>
      </c>
      <c r="I26" s="267">
        <v>38.450000000000003</v>
      </c>
      <c r="J26" s="261">
        <v>147500</v>
      </c>
      <c r="K26" s="261">
        <f t="shared" si="2"/>
        <v>1112500</v>
      </c>
      <c r="L26" s="267">
        <v>114</v>
      </c>
      <c r="M26" s="268">
        <v>747500</v>
      </c>
      <c r="N26" s="269">
        <v>79</v>
      </c>
      <c r="O26" s="263">
        <f t="shared" si="1"/>
        <v>9758.7719298245611</v>
      </c>
      <c r="P26" s="259" t="s">
        <v>432</v>
      </c>
      <c r="Q26" s="259"/>
    </row>
    <row r="27" spans="1:17" s="329" customFormat="1" x14ac:dyDescent="0.25">
      <c r="A27" s="257">
        <v>20</v>
      </c>
      <c r="B27" s="258" t="s">
        <v>311</v>
      </c>
      <c r="C27" s="276" t="s">
        <v>313</v>
      </c>
      <c r="D27" s="328" t="s">
        <v>312</v>
      </c>
      <c r="E27" s="363">
        <v>44621</v>
      </c>
      <c r="F27" s="289">
        <v>299000</v>
      </c>
      <c r="G27" s="289">
        <v>248000</v>
      </c>
      <c r="H27" s="286">
        <v>40</v>
      </c>
      <c r="I27" s="276">
        <v>5</v>
      </c>
      <c r="J27" s="282">
        <v>8600</v>
      </c>
      <c r="K27" s="282">
        <f t="shared" si="2"/>
        <v>290400</v>
      </c>
      <c r="L27" s="276">
        <v>35</v>
      </c>
      <c r="M27" s="268">
        <v>239400</v>
      </c>
      <c r="N27" s="330">
        <v>79</v>
      </c>
      <c r="O27" s="263">
        <f t="shared" si="1"/>
        <v>8297.1428571428569</v>
      </c>
      <c r="P27" s="409" t="s">
        <v>433</v>
      </c>
      <c r="Q27" s="328"/>
    </row>
    <row r="28" spans="1:17" x14ac:dyDescent="0.25">
      <c r="A28" s="257">
        <v>21</v>
      </c>
      <c r="B28" s="264" t="s">
        <v>271</v>
      </c>
      <c r="C28" s="265" t="s">
        <v>272</v>
      </c>
      <c r="D28" s="259" t="s">
        <v>270</v>
      </c>
      <c r="E28" s="359">
        <v>44512</v>
      </c>
      <c r="F28" s="261">
        <v>668000</v>
      </c>
      <c r="G28" s="261">
        <v>536900</v>
      </c>
      <c r="H28" s="267">
        <v>80</v>
      </c>
      <c r="I28" s="267">
        <v>3.5</v>
      </c>
      <c r="J28" s="261">
        <v>3500</v>
      </c>
      <c r="K28" s="261">
        <f t="shared" si="2"/>
        <v>664500</v>
      </c>
      <c r="L28" s="267">
        <v>76.5</v>
      </c>
      <c r="M28" s="268">
        <v>533400</v>
      </c>
      <c r="N28" s="269">
        <v>84</v>
      </c>
      <c r="O28" s="263">
        <f t="shared" si="1"/>
        <v>8686.2745098039213</v>
      </c>
      <c r="P28" s="367" t="s">
        <v>413</v>
      </c>
      <c r="Q28" s="259"/>
    </row>
    <row r="29" spans="1:17" x14ac:dyDescent="0.25">
      <c r="A29" s="257">
        <v>22</v>
      </c>
      <c r="B29" s="264" t="s">
        <v>220</v>
      </c>
      <c r="C29" s="265" t="s">
        <v>221</v>
      </c>
      <c r="D29" s="259" t="s">
        <v>222</v>
      </c>
      <c r="E29" s="359">
        <v>44547</v>
      </c>
      <c r="F29" s="261">
        <v>1160082</v>
      </c>
      <c r="G29" s="261">
        <v>916900</v>
      </c>
      <c r="H29" s="267">
        <v>150.66</v>
      </c>
      <c r="I29" s="267">
        <v>7.66</v>
      </c>
      <c r="J29" s="261">
        <v>3000</v>
      </c>
      <c r="K29" s="261">
        <f t="shared" si="2"/>
        <v>1157082</v>
      </c>
      <c r="L29" s="267">
        <v>143</v>
      </c>
      <c r="M29" s="268">
        <v>913900</v>
      </c>
      <c r="N29" s="269">
        <v>77</v>
      </c>
      <c r="O29" s="263">
        <f t="shared" si="1"/>
        <v>8091.4825174825173</v>
      </c>
      <c r="P29" s="259" t="s">
        <v>434</v>
      </c>
      <c r="Q29" s="259"/>
    </row>
    <row r="30" spans="1:17" x14ac:dyDescent="0.25">
      <c r="A30" s="257">
        <v>23</v>
      </c>
      <c r="B30" s="264" t="s">
        <v>223</v>
      </c>
      <c r="C30" s="265" t="s">
        <v>224</v>
      </c>
      <c r="D30" s="259" t="s">
        <v>225</v>
      </c>
      <c r="E30" s="359">
        <v>44517</v>
      </c>
      <c r="F30" s="261">
        <v>1257100</v>
      </c>
      <c r="G30" s="261">
        <v>1009000</v>
      </c>
      <c r="H30" s="267">
        <v>177.53</v>
      </c>
      <c r="I30" s="267">
        <v>20.53</v>
      </c>
      <c r="J30" s="261">
        <v>24700</v>
      </c>
      <c r="K30" s="261">
        <f t="shared" si="2"/>
        <v>1232400</v>
      </c>
      <c r="L30" s="267">
        <v>157</v>
      </c>
      <c r="M30" s="268">
        <v>984300</v>
      </c>
      <c r="N30" s="269">
        <v>78</v>
      </c>
      <c r="O30" s="263">
        <f t="shared" si="1"/>
        <v>7849.6815286624205</v>
      </c>
      <c r="P30" s="367" t="s">
        <v>435</v>
      </c>
      <c r="Q30" s="259" t="s">
        <v>386</v>
      </c>
    </row>
    <row r="31" spans="1:17" x14ac:dyDescent="0.25">
      <c r="A31" s="257">
        <v>24</v>
      </c>
      <c r="B31" s="259" t="s">
        <v>329</v>
      </c>
      <c r="C31" s="259" t="s">
        <v>331</v>
      </c>
      <c r="D31" s="259" t="s">
        <v>330</v>
      </c>
      <c r="E31" s="358">
        <v>44687</v>
      </c>
      <c r="F31" s="260">
        <v>438000</v>
      </c>
      <c r="G31" s="260">
        <v>265100</v>
      </c>
      <c r="H31" s="262">
        <v>66.099999999999994</v>
      </c>
      <c r="I31" s="262">
        <v>18.600000000000001</v>
      </c>
      <c r="J31" s="271">
        <v>51300</v>
      </c>
      <c r="K31" s="261">
        <f t="shared" si="2"/>
        <v>386700</v>
      </c>
      <c r="L31" s="311">
        <v>47.5</v>
      </c>
      <c r="M31" s="312">
        <v>213800</v>
      </c>
      <c r="N31" s="262">
        <v>50</v>
      </c>
      <c r="O31" s="263">
        <f t="shared" si="1"/>
        <v>8141.0526315789475</v>
      </c>
      <c r="P31" s="367" t="s">
        <v>436</v>
      </c>
      <c r="Q31" s="259"/>
    </row>
    <row r="32" spans="1:17" x14ac:dyDescent="0.25">
      <c r="A32" s="257">
        <v>25</v>
      </c>
      <c r="B32" s="264" t="s">
        <v>314</v>
      </c>
      <c r="C32" s="270" t="s">
        <v>315</v>
      </c>
      <c r="D32" s="259" t="s">
        <v>354</v>
      </c>
      <c r="E32" s="359">
        <v>44643</v>
      </c>
      <c r="F32" s="261">
        <v>1397400</v>
      </c>
      <c r="G32" s="261">
        <v>1172000</v>
      </c>
      <c r="H32" s="267">
        <v>175.61</v>
      </c>
      <c r="I32" s="267">
        <v>13.21</v>
      </c>
      <c r="J32" s="261">
        <v>11000</v>
      </c>
      <c r="K32" s="261">
        <f t="shared" si="2"/>
        <v>1386400</v>
      </c>
      <c r="L32" s="267">
        <v>162.4</v>
      </c>
      <c r="M32" s="268">
        <v>1161000</v>
      </c>
      <c r="N32" s="269">
        <v>75</v>
      </c>
      <c r="O32" s="263">
        <f t="shared" si="1"/>
        <v>8536.9458128078822</v>
      </c>
      <c r="P32" s="259" t="s">
        <v>437</v>
      </c>
      <c r="Q32" s="259" t="s">
        <v>396</v>
      </c>
    </row>
    <row r="33" spans="1:17" ht="26.25" x14ac:dyDescent="0.25">
      <c r="A33" s="257">
        <v>26</v>
      </c>
      <c r="B33" s="264" t="s">
        <v>322</v>
      </c>
      <c r="C33" s="270" t="s">
        <v>323</v>
      </c>
      <c r="D33" s="259" t="s">
        <v>355</v>
      </c>
      <c r="E33" s="359">
        <v>44833</v>
      </c>
      <c r="F33" s="261">
        <v>680000</v>
      </c>
      <c r="G33" s="261">
        <v>487500</v>
      </c>
      <c r="H33" s="267">
        <v>95.21</v>
      </c>
      <c r="I33" s="267">
        <v>95.21</v>
      </c>
      <c r="J33" s="261">
        <v>487500</v>
      </c>
      <c r="K33" s="261">
        <v>0</v>
      </c>
      <c r="L33" s="267">
        <v>0</v>
      </c>
      <c r="M33" s="268">
        <v>0</v>
      </c>
      <c r="N33" s="269">
        <v>0</v>
      </c>
      <c r="O33" s="263">
        <v>0</v>
      </c>
      <c r="P33" s="367" t="s">
        <v>438</v>
      </c>
      <c r="Q33" s="367" t="s">
        <v>397</v>
      </c>
    </row>
    <row r="34" spans="1:17" x14ac:dyDescent="0.25">
      <c r="A34" s="257">
        <v>27</v>
      </c>
      <c r="B34" s="264" t="s">
        <v>316</v>
      </c>
      <c r="C34" s="270" t="s">
        <v>318</v>
      </c>
      <c r="D34" s="259" t="s">
        <v>317</v>
      </c>
      <c r="E34" s="359">
        <v>44799</v>
      </c>
      <c r="F34" s="261">
        <v>494858</v>
      </c>
      <c r="G34" s="261">
        <v>390000</v>
      </c>
      <c r="H34" s="267">
        <v>54.38</v>
      </c>
      <c r="I34" s="267">
        <v>3.38</v>
      </c>
      <c r="J34" s="261">
        <v>9000</v>
      </c>
      <c r="K34" s="261">
        <f t="shared" ref="K34:K40" si="3">SUM(F34-J34)</f>
        <v>485858</v>
      </c>
      <c r="L34" s="267">
        <v>51</v>
      </c>
      <c r="M34" s="268">
        <v>381000</v>
      </c>
      <c r="N34" s="269">
        <v>84</v>
      </c>
      <c r="O34" s="263">
        <f t="shared" ref="O34:O40" si="4">SUM(K34/L34)</f>
        <v>9526.6274509803916</v>
      </c>
      <c r="P34" s="259" t="s">
        <v>412</v>
      </c>
      <c r="Q34" s="259"/>
    </row>
    <row r="35" spans="1:17" ht="26.25" x14ac:dyDescent="0.25">
      <c r="A35" s="257">
        <v>28</v>
      </c>
      <c r="B35" s="259" t="s">
        <v>332</v>
      </c>
      <c r="C35" s="259" t="s">
        <v>334</v>
      </c>
      <c r="D35" s="259" t="s">
        <v>333</v>
      </c>
      <c r="E35" s="358">
        <v>44749</v>
      </c>
      <c r="F35" s="260">
        <v>500000</v>
      </c>
      <c r="G35" s="260">
        <v>321900</v>
      </c>
      <c r="H35" s="262">
        <v>61.67</v>
      </c>
      <c r="I35" s="262">
        <v>45.27</v>
      </c>
      <c r="J35" s="271">
        <v>211100</v>
      </c>
      <c r="K35" s="261">
        <f t="shared" si="3"/>
        <v>288900</v>
      </c>
      <c r="L35" s="311">
        <v>16.399999999999999</v>
      </c>
      <c r="M35" s="312">
        <v>110700</v>
      </c>
      <c r="N35" s="262">
        <v>75</v>
      </c>
      <c r="O35" s="263">
        <f t="shared" si="4"/>
        <v>17615.853658536587</v>
      </c>
      <c r="P35" s="367" t="s">
        <v>439</v>
      </c>
      <c r="Q35" s="259" t="s">
        <v>398</v>
      </c>
    </row>
    <row r="36" spans="1:17" x14ac:dyDescent="0.25">
      <c r="A36" s="257">
        <v>29</v>
      </c>
      <c r="B36" s="264" t="s">
        <v>228</v>
      </c>
      <c r="C36" s="265" t="s">
        <v>229</v>
      </c>
      <c r="D36" s="259" t="s">
        <v>230</v>
      </c>
      <c r="E36" s="359">
        <v>44502</v>
      </c>
      <c r="F36" s="261">
        <v>530082</v>
      </c>
      <c r="G36" s="261">
        <v>429500</v>
      </c>
      <c r="H36" s="267">
        <v>74.239999999999995</v>
      </c>
      <c r="I36" s="267">
        <v>16.239999999999998</v>
      </c>
      <c r="J36" s="261">
        <v>44400</v>
      </c>
      <c r="K36" s="261">
        <f t="shared" si="3"/>
        <v>485682</v>
      </c>
      <c r="L36" s="267">
        <v>58</v>
      </c>
      <c r="M36" s="268">
        <v>385100</v>
      </c>
      <c r="N36" s="269">
        <v>80</v>
      </c>
      <c r="O36" s="263">
        <f t="shared" si="4"/>
        <v>8373.8275862068967</v>
      </c>
      <c r="P36" s="259" t="s">
        <v>440</v>
      </c>
      <c r="Q36" s="259"/>
    </row>
    <row r="37" spans="1:17" x14ac:dyDescent="0.25">
      <c r="A37" s="257">
        <v>30</v>
      </c>
      <c r="B37" s="264" t="s">
        <v>319</v>
      </c>
      <c r="C37" s="270" t="s">
        <v>321</v>
      </c>
      <c r="D37" s="259" t="s">
        <v>320</v>
      </c>
      <c r="E37" s="359">
        <v>44769</v>
      </c>
      <c r="F37" s="261">
        <v>592960</v>
      </c>
      <c r="G37" s="261">
        <v>484100</v>
      </c>
      <c r="H37" s="267">
        <v>78.66</v>
      </c>
      <c r="I37" s="267">
        <v>11.55</v>
      </c>
      <c r="J37" s="261">
        <v>16300</v>
      </c>
      <c r="K37" s="261">
        <f t="shared" si="3"/>
        <v>576660</v>
      </c>
      <c r="L37" s="267">
        <v>67.11</v>
      </c>
      <c r="M37" s="268">
        <v>467800</v>
      </c>
      <c r="N37" s="269">
        <v>79</v>
      </c>
      <c r="O37" s="263">
        <f t="shared" si="4"/>
        <v>8592.7581582476523</v>
      </c>
      <c r="P37" s="259" t="s">
        <v>441</v>
      </c>
      <c r="Q37" s="259"/>
    </row>
    <row r="38" spans="1:17" x14ac:dyDescent="0.25">
      <c r="A38" s="257">
        <v>31</v>
      </c>
      <c r="B38" s="259" t="s">
        <v>201</v>
      </c>
      <c r="C38" s="259" t="s">
        <v>269</v>
      </c>
      <c r="D38" s="259" t="s">
        <v>202</v>
      </c>
      <c r="E38" s="358">
        <v>44495</v>
      </c>
      <c r="F38" s="260">
        <v>1105565</v>
      </c>
      <c r="G38" s="260">
        <v>718700</v>
      </c>
      <c r="H38" s="262">
        <v>107.86</v>
      </c>
      <c r="I38" s="262">
        <v>7.86</v>
      </c>
      <c r="J38" s="271">
        <v>4900</v>
      </c>
      <c r="K38" s="261">
        <f t="shared" si="3"/>
        <v>1100665</v>
      </c>
      <c r="L38" s="311">
        <v>100</v>
      </c>
      <c r="M38" s="312">
        <v>713800</v>
      </c>
      <c r="N38" s="262">
        <v>86</v>
      </c>
      <c r="O38" s="263">
        <f t="shared" si="4"/>
        <v>11006.65</v>
      </c>
      <c r="P38" s="367" t="s">
        <v>442</v>
      </c>
      <c r="Q38" s="259" t="s">
        <v>244</v>
      </c>
    </row>
    <row r="39" spans="1:17" x14ac:dyDescent="0.25">
      <c r="A39" s="257">
        <v>32</v>
      </c>
      <c r="B39" s="264" t="s">
        <v>237</v>
      </c>
      <c r="C39" s="270" t="s">
        <v>238</v>
      </c>
      <c r="D39" s="259" t="s">
        <v>239</v>
      </c>
      <c r="E39" s="359">
        <v>44519</v>
      </c>
      <c r="F39" s="261">
        <v>215100</v>
      </c>
      <c r="G39" s="261">
        <v>211800</v>
      </c>
      <c r="H39" s="267">
        <v>43.47</v>
      </c>
      <c r="I39" s="267">
        <v>21.86</v>
      </c>
      <c r="J39" s="261">
        <v>66900</v>
      </c>
      <c r="K39" s="261">
        <f t="shared" si="3"/>
        <v>148200</v>
      </c>
      <c r="L39" s="267">
        <v>21.56</v>
      </c>
      <c r="M39" s="268">
        <v>144900</v>
      </c>
      <c r="N39" s="269">
        <v>81</v>
      </c>
      <c r="O39" s="263">
        <f t="shared" si="4"/>
        <v>6873.8404452690174</v>
      </c>
      <c r="P39" s="259" t="s">
        <v>443</v>
      </c>
      <c r="Q39" s="259"/>
    </row>
    <row r="40" spans="1:17" ht="26.25" x14ac:dyDescent="0.25">
      <c r="A40" s="257">
        <v>33</v>
      </c>
      <c r="B40" s="264" t="s">
        <v>209</v>
      </c>
      <c r="C40" s="270" t="s">
        <v>210</v>
      </c>
      <c r="D40" s="259" t="s">
        <v>211</v>
      </c>
      <c r="E40" s="359">
        <v>44547</v>
      </c>
      <c r="F40" s="261">
        <v>560000</v>
      </c>
      <c r="G40" s="261">
        <v>398800</v>
      </c>
      <c r="H40" s="267">
        <v>63.54</v>
      </c>
      <c r="I40" s="267">
        <v>9.6300000000000008</v>
      </c>
      <c r="J40" s="261">
        <v>6300</v>
      </c>
      <c r="K40" s="261">
        <f t="shared" si="3"/>
        <v>553700</v>
      </c>
      <c r="L40" s="267">
        <v>53.91</v>
      </c>
      <c r="M40" s="268">
        <v>392500</v>
      </c>
      <c r="N40" s="269">
        <v>86</v>
      </c>
      <c r="O40" s="263">
        <f t="shared" si="4"/>
        <v>10270.821739936933</v>
      </c>
      <c r="P40" s="259" t="s">
        <v>444</v>
      </c>
      <c r="Q40" s="259"/>
    </row>
    <row r="41" spans="1:17" x14ac:dyDescent="0.25">
      <c r="N41" s="350">
        <f>MEDIAN(N36:N40)</f>
        <v>81</v>
      </c>
      <c r="O41" s="351">
        <f>MEDIAN(O36:O40)</f>
        <v>8592.7581582476523</v>
      </c>
      <c r="P41" s="410" t="s">
        <v>383</v>
      </c>
    </row>
    <row r="42" spans="1:17" x14ac:dyDescent="0.25">
      <c r="N42" s="350">
        <f>AVERAGE(N36:N40)</f>
        <v>82.4</v>
      </c>
      <c r="O42" s="352">
        <f>AVERAGE(O4:O40)</f>
        <v>8841.5391495103595</v>
      </c>
      <c r="P42" s="410" t="s">
        <v>384</v>
      </c>
    </row>
    <row r="43" spans="1:17" x14ac:dyDescent="0.25">
      <c r="N43" s="420"/>
      <c r="O43" s="421"/>
      <c r="P43" s="422"/>
    </row>
    <row r="44" spans="1:17" x14ac:dyDescent="0.25">
      <c r="N44" s="420"/>
      <c r="O44" s="421"/>
      <c r="P44" s="422"/>
    </row>
    <row r="45" spans="1:17" x14ac:dyDescent="0.25">
      <c r="N45" s="420"/>
      <c r="O45" s="421"/>
      <c r="P45" s="422"/>
    </row>
    <row r="46" spans="1:17" x14ac:dyDescent="0.25">
      <c r="N46" s="420"/>
      <c r="O46" s="421"/>
      <c r="P46" s="422"/>
    </row>
    <row r="47" spans="1:17" x14ac:dyDescent="0.25">
      <c r="N47" s="420"/>
      <c r="O47" s="421"/>
      <c r="P47" s="422"/>
    </row>
    <row r="48" spans="1:17" x14ac:dyDescent="0.25">
      <c r="N48" s="420"/>
      <c r="O48" s="421"/>
      <c r="P48" s="422"/>
    </row>
    <row r="49" spans="1:19" x14ac:dyDescent="0.25">
      <c r="N49" s="183"/>
      <c r="O49" s="183"/>
      <c r="P49" s="411"/>
    </row>
    <row r="50" spans="1:19" ht="15.75" x14ac:dyDescent="0.25">
      <c r="B50" s="59" t="s">
        <v>197</v>
      </c>
    </row>
    <row r="51" spans="1:19" ht="18" x14ac:dyDescent="0.25">
      <c r="B51" s="417" t="s">
        <v>21</v>
      </c>
      <c r="C51" s="415"/>
      <c r="D51" s="418"/>
      <c r="E51" s="292" t="s">
        <v>285</v>
      </c>
      <c r="F51" s="49"/>
      <c r="G51" s="49"/>
      <c r="H51" s="43"/>
      <c r="I51" s="53"/>
      <c r="J51" s="50"/>
      <c r="K51" s="51"/>
      <c r="L51" s="49"/>
      <c r="M51" s="19"/>
      <c r="N51" s="19"/>
      <c r="O51" s="19"/>
      <c r="P51" s="19"/>
      <c r="Q51" s="19"/>
      <c r="R51" s="10"/>
      <c r="S51" s="10"/>
    </row>
    <row r="52" spans="1:19" ht="39" x14ac:dyDescent="0.25">
      <c r="A52" s="273"/>
      <c r="B52" s="254" t="s">
        <v>0</v>
      </c>
      <c r="C52" s="254" t="s">
        <v>1</v>
      </c>
      <c r="D52" s="254" t="s">
        <v>2</v>
      </c>
      <c r="E52" s="272" t="s">
        <v>28</v>
      </c>
      <c r="F52" s="255" t="s">
        <v>17</v>
      </c>
      <c r="G52" s="255" t="s">
        <v>30</v>
      </c>
      <c r="H52" s="255" t="s">
        <v>4</v>
      </c>
      <c r="I52" s="255" t="s">
        <v>5</v>
      </c>
      <c r="J52" s="256" t="s">
        <v>13</v>
      </c>
      <c r="K52" s="255" t="s">
        <v>6</v>
      </c>
      <c r="L52" s="255" t="s">
        <v>14</v>
      </c>
      <c r="M52" s="255" t="s">
        <v>18</v>
      </c>
      <c r="N52" s="255" t="s">
        <v>196</v>
      </c>
      <c r="O52" s="255" t="s">
        <v>8</v>
      </c>
      <c r="P52" s="254" t="s">
        <v>9</v>
      </c>
      <c r="Q52" s="254" t="s">
        <v>0</v>
      </c>
    </row>
    <row r="53" spans="1:19" x14ac:dyDescent="0.25">
      <c r="A53" s="291">
        <v>1</v>
      </c>
      <c r="B53" s="356" t="s">
        <v>254</v>
      </c>
      <c r="C53" s="295" t="s">
        <v>255</v>
      </c>
      <c r="D53" s="298" t="s">
        <v>256</v>
      </c>
      <c r="E53" s="301">
        <v>44498</v>
      </c>
      <c r="F53" s="303">
        <v>900000</v>
      </c>
      <c r="G53" s="303">
        <v>813500</v>
      </c>
      <c r="H53" s="305">
        <v>118.12</v>
      </c>
      <c r="I53" s="267">
        <v>36.92</v>
      </c>
      <c r="J53" s="261">
        <v>304900</v>
      </c>
      <c r="K53" s="274">
        <f>SUM(F53-J53)</f>
        <v>595100</v>
      </c>
      <c r="L53" s="305">
        <v>81.2</v>
      </c>
      <c r="M53" s="285">
        <v>508600</v>
      </c>
      <c r="N53" s="286">
        <v>75</v>
      </c>
      <c r="O53" s="277">
        <f>SUM(K53/L53)</f>
        <v>7328.8177339901476</v>
      </c>
      <c r="P53" s="259" t="s">
        <v>257</v>
      </c>
      <c r="Q53" s="328" t="s">
        <v>399</v>
      </c>
    </row>
    <row r="54" spans="1:19" ht="26.25" x14ac:dyDescent="0.25">
      <c r="A54" s="291">
        <v>2</v>
      </c>
      <c r="B54" s="356" t="s">
        <v>250</v>
      </c>
      <c r="C54" s="297" t="s">
        <v>151</v>
      </c>
      <c r="D54" s="300" t="s">
        <v>249</v>
      </c>
      <c r="E54" s="302">
        <v>44510</v>
      </c>
      <c r="F54" s="304">
        <v>425000</v>
      </c>
      <c r="G54" s="304">
        <v>409000</v>
      </c>
      <c r="H54" s="306">
        <v>76.790000000000006</v>
      </c>
      <c r="I54" s="267">
        <v>62.78</v>
      </c>
      <c r="J54" s="261">
        <v>325900</v>
      </c>
      <c r="K54" s="274">
        <f t="shared" ref="K54:K64" si="5">SUM(F54-J54)</f>
        <v>99100</v>
      </c>
      <c r="L54" s="305">
        <v>13.01</v>
      </c>
      <c r="M54" s="275">
        <v>83100</v>
      </c>
      <c r="N54" s="276">
        <v>77</v>
      </c>
      <c r="O54" s="277">
        <f t="shared" ref="O54:O56" si="6">SUM(K54/L54)</f>
        <v>7617.2175249807842</v>
      </c>
      <c r="P54" s="294" t="s">
        <v>251</v>
      </c>
      <c r="Q54" s="328"/>
    </row>
    <row r="55" spans="1:19" x14ac:dyDescent="0.25">
      <c r="A55" s="291">
        <v>3</v>
      </c>
      <c r="B55" s="356" t="s">
        <v>379</v>
      </c>
      <c r="C55" s="297" t="s">
        <v>380</v>
      </c>
      <c r="D55" s="300" t="s">
        <v>381</v>
      </c>
      <c r="E55" s="302">
        <v>44827</v>
      </c>
      <c r="F55" s="304">
        <v>672000</v>
      </c>
      <c r="G55" s="304">
        <v>439400</v>
      </c>
      <c r="H55" s="306">
        <v>38.75</v>
      </c>
      <c r="I55" s="267">
        <v>26.07</v>
      </c>
      <c r="J55" s="261">
        <v>369800</v>
      </c>
      <c r="K55" s="274">
        <f t="shared" si="5"/>
        <v>302200</v>
      </c>
      <c r="L55" s="305">
        <v>12.68</v>
      </c>
      <c r="M55" s="275">
        <v>69600</v>
      </c>
      <c r="N55" s="276">
        <v>61</v>
      </c>
      <c r="O55" s="277">
        <v>23833</v>
      </c>
      <c r="P55" s="294" t="s">
        <v>382</v>
      </c>
      <c r="Q55" s="328"/>
    </row>
    <row r="56" spans="1:19" x14ac:dyDescent="0.25">
      <c r="A56" s="291">
        <v>4</v>
      </c>
      <c r="B56" s="357" t="s">
        <v>283</v>
      </c>
      <c r="C56" s="297" t="s">
        <v>290</v>
      </c>
      <c r="D56" s="300" t="s">
        <v>291</v>
      </c>
      <c r="E56" s="302">
        <v>44672</v>
      </c>
      <c r="F56" s="304">
        <v>450000</v>
      </c>
      <c r="G56" s="304">
        <v>452900</v>
      </c>
      <c r="H56" s="306">
        <v>40</v>
      </c>
      <c r="I56" s="267">
        <v>20.82</v>
      </c>
      <c r="J56" s="261">
        <v>294100</v>
      </c>
      <c r="K56" s="274">
        <f t="shared" si="5"/>
        <v>155900</v>
      </c>
      <c r="L56" s="305">
        <v>19.18</v>
      </c>
      <c r="M56" s="275">
        <v>158800</v>
      </c>
      <c r="N56" s="276">
        <v>92</v>
      </c>
      <c r="O56" s="277">
        <f t="shared" si="6"/>
        <v>8128.2586027111574</v>
      </c>
      <c r="P56" s="294" t="s">
        <v>292</v>
      </c>
      <c r="Q56" s="328"/>
    </row>
    <row r="57" spans="1:19" x14ac:dyDescent="0.25">
      <c r="A57" s="291">
        <v>5</v>
      </c>
      <c r="B57" s="356" t="s">
        <v>375</v>
      </c>
      <c r="C57" s="297" t="s">
        <v>376</v>
      </c>
      <c r="D57" s="300" t="s">
        <v>377</v>
      </c>
      <c r="E57" s="302">
        <v>44827</v>
      </c>
      <c r="F57" s="304">
        <v>745000</v>
      </c>
      <c r="G57" s="304">
        <v>593100</v>
      </c>
      <c r="H57" s="306">
        <v>38.11</v>
      </c>
      <c r="I57" s="267">
        <v>10.61</v>
      </c>
      <c r="J57" s="261">
        <v>353000</v>
      </c>
      <c r="K57" s="274">
        <f t="shared" si="5"/>
        <v>392000</v>
      </c>
      <c r="L57" s="305">
        <v>27.5</v>
      </c>
      <c r="M57" s="275">
        <v>240100</v>
      </c>
      <c r="N57" s="276">
        <v>97</v>
      </c>
      <c r="O57" s="277">
        <v>23746</v>
      </c>
      <c r="P57" s="294" t="s">
        <v>378</v>
      </c>
      <c r="Q57" s="328"/>
    </row>
    <row r="58" spans="1:19" x14ac:dyDescent="0.25">
      <c r="A58" s="291">
        <v>6</v>
      </c>
      <c r="B58" s="356" t="s">
        <v>371</v>
      </c>
      <c r="C58" s="297" t="s">
        <v>372</v>
      </c>
      <c r="D58" s="300" t="s">
        <v>373</v>
      </c>
      <c r="E58" s="302">
        <v>44834</v>
      </c>
      <c r="F58" s="304">
        <v>1006000</v>
      </c>
      <c r="G58" s="304">
        <v>567600</v>
      </c>
      <c r="H58" s="306">
        <v>82.57</v>
      </c>
      <c r="I58" s="267">
        <v>34.57</v>
      </c>
      <c r="J58" s="261">
        <v>296900</v>
      </c>
      <c r="K58" s="274">
        <f t="shared" si="5"/>
        <v>709100</v>
      </c>
      <c r="L58" s="305">
        <v>47</v>
      </c>
      <c r="M58" s="275">
        <v>270700</v>
      </c>
      <c r="N58" s="276">
        <v>64</v>
      </c>
      <c r="O58" s="277">
        <v>15326</v>
      </c>
      <c r="P58" s="294" t="s">
        <v>374</v>
      </c>
      <c r="Q58" s="328"/>
    </row>
    <row r="59" spans="1:19" ht="26.25" x14ac:dyDescent="0.25">
      <c r="A59" s="291">
        <v>7</v>
      </c>
      <c r="B59" s="356" t="s">
        <v>284</v>
      </c>
      <c r="C59" s="297" t="s">
        <v>293</v>
      </c>
      <c r="D59" s="300" t="s">
        <v>294</v>
      </c>
      <c r="E59" s="302">
        <v>44652</v>
      </c>
      <c r="F59" s="304">
        <v>1250000</v>
      </c>
      <c r="G59" s="304">
        <v>952200</v>
      </c>
      <c r="H59" s="306">
        <v>55.16</v>
      </c>
      <c r="I59" s="267">
        <v>41.16</v>
      </c>
      <c r="J59" s="261">
        <v>832500</v>
      </c>
      <c r="K59" s="274">
        <f t="shared" si="5"/>
        <v>417500</v>
      </c>
      <c r="L59" s="305">
        <v>14</v>
      </c>
      <c r="M59" s="275">
        <v>119700</v>
      </c>
      <c r="N59" s="276">
        <v>95</v>
      </c>
      <c r="O59" s="277">
        <f t="shared" ref="O59:O63" si="7">SUM(K59/L59)</f>
        <v>29821.428571428572</v>
      </c>
      <c r="P59" s="294" t="s">
        <v>295</v>
      </c>
      <c r="Q59" s="328"/>
    </row>
    <row r="60" spans="1:19" x14ac:dyDescent="0.25">
      <c r="A60" s="291">
        <v>8</v>
      </c>
      <c r="B60" s="356" t="s">
        <v>350</v>
      </c>
      <c r="C60" s="297" t="s">
        <v>400</v>
      </c>
      <c r="D60" s="300" t="s">
        <v>351</v>
      </c>
      <c r="E60" s="302">
        <v>44805</v>
      </c>
      <c r="F60" s="304">
        <v>575000</v>
      </c>
      <c r="G60" s="304">
        <v>571700</v>
      </c>
      <c r="H60" s="306">
        <v>37.89</v>
      </c>
      <c r="I60" s="267">
        <v>17.89</v>
      </c>
      <c r="J60" s="261">
        <v>440300</v>
      </c>
      <c r="K60" s="274">
        <f t="shared" si="5"/>
        <v>134700</v>
      </c>
      <c r="L60" s="305">
        <v>20</v>
      </c>
      <c r="M60" s="275">
        <v>131400</v>
      </c>
      <c r="N60" s="276">
        <v>73</v>
      </c>
      <c r="O60" s="277">
        <f t="shared" si="7"/>
        <v>6735</v>
      </c>
      <c r="P60" s="294" t="s">
        <v>401</v>
      </c>
      <c r="Q60" s="328"/>
    </row>
    <row r="61" spans="1:19" x14ac:dyDescent="0.25">
      <c r="A61" s="291">
        <v>9</v>
      </c>
      <c r="B61" s="356" t="s">
        <v>335</v>
      </c>
      <c r="C61" s="297" t="s">
        <v>337</v>
      </c>
      <c r="D61" s="300" t="s">
        <v>336</v>
      </c>
      <c r="E61" s="302">
        <v>44623</v>
      </c>
      <c r="F61" s="304">
        <v>625000</v>
      </c>
      <c r="G61" s="304">
        <v>636700</v>
      </c>
      <c r="H61" s="306">
        <v>52.88</v>
      </c>
      <c r="I61" s="267">
        <v>8.7100000000000009</v>
      </c>
      <c r="J61" s="261">
        <v>278900</v>
      </c>
      <c r="K61" s="274">
        <f t="shared" si="5"/>
        <v>346100</v>
      </c>
      <c r="L61" s="305">
        <v>44.17</v>
      </c>
      <c r="M61" s="275">
        <v>357800</v>
      </c>
      <c r="N61" s="276">
        <v>90</v>
      </c>
      <c r="O61" s="277">
        <f t="shared" si="7"/>
        <v>7835.6350464115912</v>
      </c>
      <c r="P61" s="294" t="s">
        <v>338</v>
      </c>
      <c r="Q61" s="328"/>
    </row>
    <row r="62" spans="1:19" x14ac:dyDescent="0.25">
      <c r="A62" s="291">
        <v>10</v>
      </c>
      <c r="B62" s="356" t="s">
        <v>286</v>
      </c>
      <c r="C62" s="297" t="s">
        <v>296</v>
      </c>
      <c r="D62" s="300" t="s">
        <v>297</v>
      </c>
      <c r="E62" s="302">
        <v>44616</v>
      </c>
      <c r="F62" s="304">
        <v>817500</v>
      </c>
      <c r="G62" s="304">
        <v>569400</v>
      </c>
      <c r="H62" s="306">
        <v>80</v>
      </c>
      <c r="I62" s="267">
        <v>39</v>
      </c>
      <c r="J62" s="261">
        <v>285300</v>
      </c>
      <c r="K62" s="274">
        <f t="shared" si="5"/>
        <v>532200</v>
      </c>
      <c r="L62" s="305">
        <v>41</v>
      </c>
      <c r="M62" s="275">
        <v>284100</v>
      </c>
      <c r="N62" s="276">
        <v>77</v>
      </c>
      <c r="O62" s="277">
        <f t="shared" si="7"/>
        <v>12980.487804878048</v>
      </c>
      <c r="P62" s="294" t="s">
        <v>298</v>
      </c>
      <c r="Q62" s="328"/>
    </row>
    <row r="63" spans="1:19" ht="26.25" x14ac:dyDescent="0.25">
      <c r="A63" s="291">
        <v>11</v>
      </c>
      <c r="B63" s="357" t="s">
        <v>287</v>
      </c>
      <c r="C63" s="279" t="s">
        <v>299</v>
      </c>
      <c r="D63" s="314" t="s">
        <v>402</v>
      </c>
      <c r="E63" s="281">
        <v>44529</v>
      </c>
      <c r="F63" s="282">
        <v>2403520</v>
      </c>
      <c r="G63" s="282">
        <v>1688000</v>
      </c>
      <c r="H63" s="283">
        <v>249.76</v>
      </c>
      <c r="I63" s="267">
        <v>108.1</v>
      </c>
      <c r="J63" s="261">
        <v>518900</v>
      </c>
      <c r="K63" s="274">
        <f t="shared" si="5"/>
        <v>1884620</v>
      </c>
      <c r="L63" s="267">
        <v>141.66</v>
      </c>
      <c r="M63" s="275">
        <v>881300</v>
      </c>
      <c r="N63" s="276">
        <v>97</v>
      </c>
      <c r="O63" s="309">
        <f t="shared" si="7"/>
        <v>13303.826062402937</v>
      </c>
      <c r="P63" s="294" t="s">
        <v>411</v>
      </c>
      <c r="Q63" s="328" t="s">
        <v>301</v>
      </c>
    </row>
    <row r="64" spans="1:19" x14ac:dyDescent="0.25">
      <c r="A64" s="257">
        <v>12</v>
      </c>
      <c r="B64" s="264" t="s">
        <v>262</v>
      </c>
      <c r="C64" s="278" t="s">
        <v>263</v>
      </c>
      <c r="D64" s="278" t="s">
        <v>264</v>
      </c>
      <c r="E64" s="288">
        <v>44529</v>
      </c>
      <c r="F64" s="289">
        <v>980000</v>
      </c>
      <c r="G64" s="289">
        <v>673900</v>
      </c>
      <c r="H64" s="290">
        <v>34.590000000000003</v>
      </c>
      <c r="I64" s="267">
        <v>21.59</v>
      </c>
      <c r="J64" s="261">
        <v>607000</v>
      </c>
      <c r="K64" s="284">
        <f t="shared" si="5"/>
        <v>373000</v>
      </c>
      <c r="L64" s="283">
        <v>13</v>
      </c>
      <c r="M64" s="307">
        <v>66900</v>
      </c>
      <c r="N64" s="308">
        <v>62</v>
      </c>
      <c r="O64" s="309">
        <f>SUM(K64/L64)</f>
        <v>28692.307692307691</v>
      </c>
      <c r="P64" s="310" t="s">
        <v>300</v>
      </c>
      <c r="Q64" s="328" t="s">
        <v>403</v>
      </c>
    </row>
    <row r="65" spans="1:17" x14ac:dyDescent="0.25">
      <c r="A65" s="368"/>
      <c r="B65" s="369"/>
      <c r="C65" s="370"/>
      <c r="D65" s="370"/>
      <c r="E65" s="371"/>
      <c r="F65" s="372"/>
      <c r="G65" s="372"/>
      <c r="H65" s="373"/>
      <c r="I65" s="374"/>
      <c r="J65" s="375"/>
      <c r="K65" s="376"/>
      <c r="L65" s="377"/>
      <c r="M65" s="378"/>
      <c r="N65" s="350">
        <f>MEDIAN(N53:N64)</f>
        <v>77</v>
      </c>
      <c r="O65" s="351" t="str">
        <f>P65</f>
        <v>median CPI &amp; Price Paid / Tillable Acre</v>
      </c>
      <c r="P65" s="410" t="s">
        <v>390</v>
      </c>
      <c r="Q65" s="404"/>
    </row>
    <row r="66" spans="1:17" x14ac:dyDescent="0.25">
      <c r="A66" s="368"/>
      <c r="B66" s="369"/>
      <c r="C66" s="370"/>
      <c r="D66" s="370"/>
      <c r="E66" s="371"/>
      <c r="F66" s="372"/>
      <c r="G66" s="372"/>
      <c r="H66" s="373"/>
      <c r="I66" s="374"/>
      <c r="J66" s="375"/>
      <c r="K66" s="376"/>
      <c r="L66" s="377"/>
      <c r="M66" s="378"/>
      <c r="N66" s="420"/>
      <c r="O66" s="429"/>
      <c r="P66" s="422"/>
      <c r="Q66" s="404"/>
    </row>
    <row r="67" spans="1:17" x14ac:dyDescent="0.25">
      <c r="A67" s="355"/>
      <c r="B67" s="190"/>
      <c r="C67" s="313"/>
      <c r="D67" s="24"/>
      <c r="E67" s="292"/>
      <c r="F67" s="152"/>
      <c r="G67" s="152"/>
      <c r="H67" s="152"/>
      <c r="I67" s="152"/>
      <c r="J67" s="152"/>
      <c r="K67" s="152"/>
      <c r="L67" s="152"/>
      <c r="M67" s="152"/>
      <c r="Q67" s="405"/>
    </row>
    <row r="68" spans="1:17" ht="18" x14ac:dyDescent="0.25">
      <c r="A68" s="355"/>
      <c r="B68" s="417" t="s">
        <v>21</v>
      </c>
      <c r="C68" s="415"/>
      <c r="D68" s="418"/>
      <c r="E68" s="292" t="s">
        <v>404</v>
      </c>
      <c r="F68" s="152"/>
      <c r="G68" s="152"/>
      <c r="H68" s="152"/>
      <c r="I68" s="152"/>
      <c r="J68" s="152"/>
      <c r="K68" s="152"/>
      <c r="L68" s="152"/>
      <c r="M68" s="152"/>
      <c r="N68" s="397"/>
      <c r="O68" s="398"/>
      <c r="P68" s="412"/>
      <c r="Q68" s="405"/>
    </row>
    <row r="69" spans="1:17" ht="39" x14ac:dyDescent="0.25">
      <c r="B69" s="254" t="s">
        <v>0</v>
      </c>
      <c r="C69" s="254" t="s">
        <v>1</v>
      </c>
      <c r="D69" s="254" t="s">
        <v>2</v>
      </c>
      <c r="E69" s="272" t="s">
        <v>28</v>
      </c>
      <c r="F69" s="255" t="s">
        <v>17</v>
      </c>
      <c r="G69" s="255" t="s">
        <v>30</v>
      </c>
      <c r="H69" s="255" t="s">
        <v>4</v>
      </c>
      <c r="I69" s="255" t="s">
        <v>5</v>
      </c>
      <c r="J69" s="256" t="s">
        <v>13</v>
      </c>
      <c r="K69" s="255" t="s">
        <v>6</v>
      </c>
      <c r="L69" s="255" t="s">
        <v>14</v>
      </c>
      <c r="M69" s="255" t="s">
        <v>18</v>
      </c>
      <c r="N69" s="255" t="s">
        <v>196</v>
      </c>
      <c r="O69" s="255" t="s">
        <v>8</v>
      </c>
      <c r="P69" s="254" t="s">
        <v>9</v>
      </c>
      <c r="Q69" s="254" t="s">
        <v>0</v>
      </c>
    </row>
    <row r="70" spans="1:17" x14ac:dyDescent="0.25">
      <c r="B70" s="379"/>
      <c r="C70" s="379"/>
      <c r="D70" s="379"/>
      <c r="E70" s="380"/>
      <c r="F70" s="381"/>
      <c r="G70" s="381"/>
      <c r="H70" s="381"/>
      <c r="I70" s="381"/>
      <c r="J70" s="382"/>
      <c r="K70" s="381"/>
      <c r="L70" s="381"/>
      <c r="M70" s="381"/>
      <c r="N70" s="381"/>
      <c r="O70" s="381"/>
      <c r="P70" s="379"/>
      <c r="Q70" s="379"/>
    </row>
    <row r="71" spans="1:17" x14ac:dyDescent="0.25">
      <c r="B71" s="379"/>
      <c r="C71" s="379"/>
      <c r="D71" s="379"/>
      <c r="E71" s="380"/>
      <c r="F71" s="381"/>
      <c r="G71" s="381"/>
      <c r="H71" s="381"/>
      <c r="I71" s="381"/>
      <c r="J71" s="382"/>
      <c r="K71" s="381"/>
      <c r="L71" s="381"/>
      <c r="M71" s="381"/>
      <c r="N71" s="381"/>
      <c r="O71" s="381"/>
      <c r="P71" s="379"/>
      <c r="Q71" s="379"/>
    </row>
    <row r="72" spans="1:17" x14ac:dyDescent="0.25">
      <c r="A72" s="257">
        <v>1</v>
      </c>
      <c r="B72" s="264" t="s">
        <v>343</v>
      </c>
      <c r="C72" s="270" t="s">
        <v>345</v>
      </c>
      <c r="D72" s="259" t="s">
        <v>344</v>
      </c>
      <c r="E72" s="266">
        <v>44736</v>
      </c>
      <c r="F72" s="261">
        <v>790000</v>
      </c>
      <c r="G72" s="261">
        <v>546900</v>
      </c>
      <c r="H72" s="267">
        <v>31.79</v>
      </c>
      <c r="I72" s="267">
        <v>21.19</v>
      </c>
      <c r="J72" s="261">
        <v>475300</v>
      </c>
      <c r="K72" s="261">
        <v>314700</v>
      </c>
      <c r="L72" s="267">
        <v>10.6</v>
      </c>
      <c r="M72" s="268">
        <v>71600</v>
      </c>
      <c r="N72" s="269">
        <v>75</v>
      </c>
      <c r="O72" s="263">
        <v>6754</v>
      </c>
      <c r="P72" s="367" t="s">
        <v>346</v>
      </c>
      <c r="Q72" s="259"/>
    </row>
    <row r="73" spans="1:17" x14ac:dyDescent="0.25">
      <c r="A73" s="257">
        <v>2</v>
      </c>
      <c r="B73" s="264" t="s">
        <v>368</v>
      </c>
      <c r="C73" s="270" t="s">
        <v>369</v>
      </c>
      <c r="D73" s="259" t="s">
        <v>333</v>
      </c>
      <c r="E73" s="266">
        <v>44694</v>
      </c>
      <c r="F73" s="261">
        <v>650000</v>
      </c>
      <c r="G73" s="261">
        <v>456500</v>
      </c>
      <c r="H73" s="267">
        <v>20</v>
      </c>
      <c r="I73" s="267">
        <v>6.85</v>
      </c>
      <c r="J73" s="261">
        <v>352400</v>
      </c>
      <c r="K73" s="284">
        <f t="shared" ref="K73:K77" si="8">SUM(F73-J73)</f>
        <v>297600</v>
      </c>
      <c r="L73" s="267">
        <v>13.15</v>
      </c>
      <c r="M73" s="268">
        <v>104100</v>
      </c>
      <c r="N73" s="269">
        <v>88</v>
      </c>
      <c r="O73" s="277">
        <f t="shared" ref="O73:O74" si="9">SUM(K73/L73)</f>
        <v>22631.178707224335</v>
      </c>
      <c r="P73" s="367" t="s">
        <v>370</v>
      </c>
      <c r="Q73" s="259"/>
    </row>
    <row r="74" spans="1:17" ht="26.25" x14ac:dyDescent="0.25">
      <c r="A74" s="257">
        <v>3</v>
      </c>
      <c r="B74" s="264" t="s">
        <v>339</v>
      </c>
      <c r="C74" s="270" t="s">
        <v>341</v>
      </c>
      <c r="D74" s="259" t="s">
        <v>340</v>
      </c>
      <c r="E74" s="266">
        <v>44771</v>
      </c>
      <c r="F74" s="261">
        <v>990000</v>
      </c>
      <c r="G74" s="261">
        <v>535000</v>
      </c>
      <c r="H74" s="267">
        <v>23.48</v>
      </c>
      <c r="I74" s="267">
        <v>10.98</v>
      </c>
      <c r="J74" s="261">
        <v>454000</v>
      </c>
      <c r="K74" s="284">
        <f t="shared" si="8"/>
        <v>536000</v>
      </c>
      <c r="L74" s="267">
        <v>12.5</v>
      </c>
      <c r="M74" s="268">
        <v>81000</v>
      </c>
      <c r="N74" s="269">
        <v>72</v>
      </c>
      <c r="O74" s="277">
        <f t="shared" si="9"/>
        <v>42880</v>
      </c>
      <c r="P74" s="259" t="s">
        <v>342</v>
      </c>
      <c r="Q74" s="259"/>
    </row>
    <row r="75" spans="1:17" x14ac:dyDescent="0.25">
      <c r="A75" s="257">
        <v>4</v>
      </c>
      <c r="B75" s="354" t="s">
        <v>198</v>
      </c>
      <c r="C75" s="296" t="s">
        <v>199</v>
      </c>
      <c r="D75" s="299" t="s">
        <v>200</v>
      </c>
      <c r="E75" s="302">
        <v>44531</v>
      </c>
      <c r="F75" s="304">
        <v>860000</v>
      </c>
      <c r="G75" s="304">
        <v>529100</v>
      </c>
      <c r="H75" s="306">
        <v>20</v>
      </c>
      <c r="I75" s="267">
        <v>20</v>
      </c>
      <c r="J75" s="261">
        <v>529100</v>
      </c>
      <c r="K75" s="284">
        <f t="shared" si="8"/>
        <v>330900</v>
      </c>
      <c r="L75" s="305">
        <v>0</v>
      </c>
      <c r="M75" s="275">
        <v>0</v>
      </c>
      <c r="N75" s="276">
        <v>0</v>
      </c>
      <c r="O75" s="277"/>
      <c r="P75" s="294" t="s">
        <v>385</v>
      </c>
      <c r="Q75" s="328"/>
    </row>
    <row r="76" spans="1:17" x14ac:dyDescent="0.25">
      <c r="A76" s="257">
        <v>5</v>
      </c>
      <c r="B76" s="151" t="s">
        <v>258</v>
      </c>
      <c r="C76" s="287" t="s">
        <v>259</v>
      </c>
      <c r="D76" s="287" t="s">
        <v>260</v>
      </c>
      <c r="E76" s="288">
        <v>44484</v>
      </c>
      <c r="F76" s="289">
        <v>450000</v>
      </c>
      <c r="G76" s="289">
        <v>383700</v>
      </c>
      <c r="H76" s="290">
        <v>20</v>
      </c>
      <c r="I76" s="267">
        <v>6.75</v>
      </c>
      <c r="J76" s="261">
        <v>286900</v>
      </c>
      <c r="K76" s="284">
        <f t="shared" si="8"/>
        <v>163100</v>
      </c>
      <c r="L76" s="283">
        <v>13.25</v>
      </c>
      <c r="M76" s="307">
        <v>96800</v>
      </c>
      <c r="N76" s="308">
        <v>88</v>
      </c>
      <c r="O76" s="277">
        <f t="shared" ref="O76:O77" si="10">SUM(K76/L76)</f>
        <v>12309.433962264151</v>
      </c>
      <c r="P76" s="310" t="s">
        <v>261</v>
      </c>
      <c r="Q76" s="294"/>
    </row>
    <row r="77" spans="1:17" x14ac:dyDescent="0.25">
      <c r="A77" s="257">
        <v>6</v>
      </c>
      <c r="B77" s="264" t="s">
        <v>245</v>
      </c>
      <c r="C77" s="279" t="s">
        <v>246</v>
      </c>
      <c r="D77" s="280" t="s">
        <v>247</v>
      </c>
      <c r="E77" s="281">
        <v>44470</v>
      </c>
      <c r="F77" s="282">
        <v>490000</v>
      </c>
      <c r="G77" s="282">
        <v>382000</v>
      </c>
      <c r="H77" s="283">
        <v>20.65</v>
      </c>
      <c r="I77" s="267">
        <v>9.15</v>
      </c>
      <c r="J77" s="261">
        <v>302800</v>
      </c>
      <c r="K77" s="284">
        <f t="shared" si="8"/>
        <v>187200</v>
      </c>
      <c r="L77" s="267">
        <v>11.5</v>
      </c>
      <c r="M77" s="275">
        <v>79200</v>
      </c>
      <c r="N77" s="276">
        <v>83</v>
      </c>
      <c r="O77" s="277">
        <f t="shared" si="10"/>
        <v>16278.260869565218</v>
      </c>
      <c r="P77" s="294" t="s">
        <v>248</v>
      </c>
      <c r="Q77" s="328"/>
    </row>
    <row r="78" spans="1:17" ht="15.75" thickBot="1" x14ac:dyDescent="0.3">
      <c r="A78" s="257">
        <v>7</v>
      </c>
      <c r="B78" s="264" t="s">
        <v>203</v>
      </c>
      <c r="C78" s="279" t="s">
        <v>204</v>
      </c>
      <c r="D78" s="280" t="s">
        <v>205</v>
      </c>
      <c r="E78" s="281">
        <v>44498</v>
      </c>
      <c r="F78" s="282">
        <v>730000</v>
      </c>
      <c r="G78" s="282">
        <v>475900</v>
      </c>
      <c r="H78" s="283">
        <v>34</v>
      </c>
      <c r="I78" s="267">
        <v>18.850000000000001</v>
      </c>
      <c r="J78" s="261">
        <v>365200</v>
      </c>
      <c r="K78" s="284">
        <f>SUM(F78-J78)</f>
        <v>364800</v>
      </c>
      <c r="L78" s="267">
        <v>15.15</v>
      </c>
      <c r="M78" s="275">
        <v>100700</v>
      </c>
      <c r="N78" s="276">
        <v>88</v>
      </c>
      <c r="O78" s="277">
        <f>SUM(K78/L78)</f>
        <v>24079.20792079208</v>
      </c>
      <c r="P78" s="294" t="s">
        <v>409</v>
      </c>
      <c r="Q78" s="328"/>
    </row>
    <row r="79" spans="1:17" ht="15.75" thickBot="1" x14ac:dyDescent="0.3">
      <c r="A79" s="368"/>
      <c r="B79" s="369"/>
      <c r="C79" s="383"/>
      <c r="D79" s="384"/>
      <c r="E79" s="385"/>
      <c r="F79" s="375"/>
      <c r="G79" s="375"/>
      <c r="H79" s="374"/>
      <c r="I79" s="374"/>
      <c r="J79" s="375"/>
      <c r="K79" s="375"/>
      <c r="L79" s="374"/>
      <c r="M79" s="386"/>
      <c r="N79" s="426">
        <f>MEDIAN(N72:N78)</f>
        <v>83</v>
      </c>
      <c r="O79" s="387" t="s">
        <v>390</v>
      </c>
      <c r="P79" s="410" t="s">
        <v>390</v>
      </c>
      <c r="Q79" s="384"/>
    </row>
    <row r="80" spans="1:17" x14ac:dyDescent="0.25">
      <c r="A80" s="368"/>
      <c r="B80" s="369"/>
      <c r="C80" s="383"/>
      <c r="D80" s="384"/>
      <c r="E80" s="385"/>
      <c r="F80" s="375"/>
      <c r="G80" s="375"/>
      <c r="H80" s="374"/>
      <c r="I80" s="374"/>
      <c r="J80" s="375"/>
      <c r="K80" s="375"/>
      <c r="L80" s="374"/>
      <c r="M80" s="386"/>
      <c r="N80" s="427"/>
      <c r="O80" s="428"/>
      <c r="P80" s="422"/>
      <c r="Q80" s="384"/>
    </row>
    <row r="81" spans="1:17" x14ac:dyDescent="0.25">
      <c r="A81" s="368"/>
      <c r="B81" s="369"/>
      <c r="C81" s="383"/>
      <c r="D81" s="384"/>
      <c r="E81" s="385"/>
      <c r="F81" s="375"/>
      <c r="G81" s="375"/>
      <c r="H81" s="374"/>
      <c r="I81" s="374"/>
      <c r="J81" s="375"/>
      <c r="K81" s="375"/>
      <c r="L81" s="374"/>
      <c r="M81" s="386"/>
      <c r="Q81" s="384"/>
    </row>
    <row r="82" spans="1:17" ht="15.75" x14ac:dyDescent="0.25">
      <c r="B82" s="59" t="s">
        <v>197</v>
      </c>
      <c r="C82" s="59"/>
      <c r="D82" s="60"/>
      <c r="E82" s="292" t="s">
        <v>289</v>
      </c>
      <c r="F82" s="2"/>
      <c r="G82" s="2"/>
      <c r="H82" s="2"/>
      <c r="I82" s="2"/>
      <c r="J82" s="2"/>
      <c r="K82" s="3"/>
      <c r="L82" s="3"/>
      <c r="M82" s="79"/>
      <c r="N82" s="3"/>
      <c r="O82" s="3"/>
      <c r="P82" s="413"/>
      <c r="Q82" s="406"/>
    </row>
    <row r="83" spans="1:17" ht="18" x14ac:dyDescent="0.25">
      <c r="B83" s="417" t="s">
        <v>288</v>
      </c>
      <c r="C83" s="416"/>
      <c r="D83" s="419"/>
      <c r="E83" s="1"/>
      <c r="F83" s="2"/>
      <c r="G83" s="2"/>
      <c r="H83" s="2"/>
      <c r="I83" s="2"/>
      <c r="J83" s="2"/>
      <c r="K83" s="3"/>
      <c r="L83" s="3"/>
      <c r="M83" s="79"/>
      <c r="N83" s="3"/>
      <c r="O83" s="3"/>
      <c r="P83" s="413"/>
      <c r="Q83" s="406"/>
    </row>
    <row r="84" spans="1:17" ht="39" x14ac:dyDescent="0.25">
      <c r="A84" s="253"/>
      <c r="B84" s="254" t="s">
        <v>0</v>
      </c>
      <c r="C84" s="254" t="s">
        <v>1</v>
      </c>
      <c r="D84" s="254" t="s">
        <v>2</v>
      </c>
      <c r="E84" s="254" t="s">
        <v>28</v>
      </c>
      <c r="F84" s="254" t="s">
        <v>17</v>
      </c>
      <c r="G84" s="254" t="s">
        <v>30</v>
      </c>
      <c r="H84" s="255" t="s">
        <v>4</v>
      </c>
      <c r="I84" s="255" t="s">
        <v>5</v>
      </c>
      <c r="J84" s="256" t="s">
        <v>16</v>
      </c>
      <c r="K84" s="255" t="s">
        <v>6</v>
      </c>
      <c r="L84" s="255" t="s">
        <v>15</v>
      </c>
      <c r="M84" s="255" t="s">
        <v>18</v>
      </c>
      <c r="N84" s="255" t="s">
        <v>196</v>
      </c>
      <c r="O84" s="255" t="s">
        <v>8</v>
      </c>
      <c r="P84" s="254" t="s">
        <v>9</v>
      </c>
      <c r="Q84" s="254" t="s">
        <v>0</v>
      </c>
    </row>
    <row r="85" spans="1:17" x14ac:dyDescent="0.25">
      <c r="A85" s="257">
        <v>1</v>
      </c>
      <c r="B85" s="264" t="s">
        <v>347</v>
      </c>
      <c r="C85" s="270" t="s">
        <v>349</v>
      </c>
      <c r="D85" s="259" t="s">
        <v>348</v>
      </c>
      <c r="E85" s="266">
        <v>44531</v>
      </c>
      <c r="F85" s="261">
        <v>214636</v>
      </c>
      <c r="G85" s="261">
        <v>200000</v>
      </c>
      <c r="H85" s="267">
        <v>28.49</v>
      </c>
      <c r="I85" s="267">
        <v>1.99</v>
      </c>
      <c r="J85" s="261">
        <v>4400</v>
      </c>
      <c r="K85" s="284">
        <f t="shared" ref="K85:K89" si="11">SUM(F85-J85)</f>
        <v>210236</v>
      </c>
      <c r="L85" s="267">
        <v>26.5</v>
      </c>
      <c r="M85" s="268">
        <v>211400</v>
      </c>
      <c r="N85" s="269">
        <v>91</v>
      </c>
      <c r="O85" s="277">
        <f t="shared" ref="O85:O89" si="12">SUM(K85/L85)</f>
        <v>7933.433962264151</v>
      </c>
      <c r="P85" s="367" t="s">
        <v>405</v>
      </c>
      <c r="Q85" s="259" t="s">
        <v>406</v>
      </c>
    </row>
    <row r="86" spans="1:17" x14ac:dyDescent="0.25">
      <c r="A86" s="257">
        <v>2</v>
      </c>
      <c r="B86" s="264" t="s">
        <v>365</v>
      </c>
      <c r="C86" s="270" t="s">
        <v>366</v>
      </c>
      <c r="D86" s="259" t="s">
        <v>367</v>
      </c>
      <c r="E86" s="266">
        <v>44831</v>
      </c>
      <c r="F86" s="261">
        <v>119000</v>
      </c>
      <c r="G86" s="261">
        <v>157100</v>
      </c>
      <c r="H86" s="267">
        <v>23.39</v>
      </c>
      <c r="I86" s="267">
        <v>12.19</v>
      </c>
      <c r="J86" s="261">
        <v>106700</v>
      </c>
      <c r="K86" s="284">
        <f t="shared" si="11"/>
        <v>12300</v>
      </c>
      <c r="L86" s="267">
        <v>11.2</v>
      </c>
      <c r="M86" s="268">
        <v>50400</v>
      </c>
      <c r="N86" s="269">
        <v>50</v>
      </c>
      <c r="O86" s="277">
        <f t="shared" si="12"/>
        <v>1098.2142857142858</v>
      </c>
      <c r="P86" s="367" t="s">
        <v>407</v>
      </c>
      <c r="Q86" s="259" t="s">
        <v>408</v>
      </c>
    </row>
    <row r="87" spans="1:17" x14ac:dyDescent="0.25">
      <c r="A87" s="257">
        <v>3</v>
      </c>
      <c r="B87" s="264" t="s">
        <v>359</v>
      </c>
      <c r="C87" s="270" t="s">
        <v>360</v>
      </c>
      <c r="D87" s="259" t="s">
        <v>361</v>
      </c>
      <c r="E87" s="266">
        <v>44546</v>
      </c>
      <c r="F87" s="261">
        <v>86000</v>
      </c>
      <c r="G87" s="261">
        <v>109900</v>
      </c>
      <c r="H87" s="267">
        <v>16</v>
      </c>
      <c r="I87" s="267">
        <v>2.25</v>
      </c>
      <c r="J87" s="261">
        <v>7200</v>
      </c>
      <c r="K87" s="284">
        <f t="shared" si="11"/>
        <v>78800</v>
      </c>
      <c r="L87" s="267">
        <v>13.75</v>
      </c>
      <c r="M87" s="268">
        <v>102700</v>
      </c>
      <c r="N87" s="269">
        <v>95</v>
      </c>
      <c r="O87" s="277">
        <f t="shared" si="12"/>
        <v>5730.909090909091</v>
      </c>
      <c r="P87" s="367" t="s">
        <v>362</v>
      </c>
      <c r="Q87" s="259"/>
    </row>
    <row r="88" spans="1:17" x14ac:dyDescent="0.25">
      <c r="A88" s="257">
        <v>4</v>
      </c>
      <c r="B88" s="264" t="s">
        <v>240</v>
      </c>
      <c r="C88" s="270" t="s">
        <v>241</v>
      </c>
      <c r="D88" s="259" t="s">
        <v>242</v>
      </c>
      <c r="E88" s="266">
        <v>44558</v>
      </c>
      <c r="F88" s="261">
        <v>96666</v>
      </c>
      <c r="G88" s="261">
        <v>98900</v>
      </c>
      <c r="H88" s="267">
        <v>22.1</v>
      </c>
      <c r="I88" s="267">
        <v>15.1</v>
      </c>
      <c r="J88" s="261">
        <v>47200</v>
      </c>
      <c r="K88" s="284">
        <f t="shared" si="11"/>
        <v>49466</v>
      </c>
      <c r="L88" s="267">
        <v>7</v>
      </c>
      <c r="M88" s="268">
        <v>51700</v>
      </c>
      <c r="N88" s="269">
        <v>89</v>
      </c>
      <c r="O88" s="277">
        <f t="shared" si="12"/>
        <v>7066.5714285714284</v>
      </c>
      <c r="P88" s="367" t="s">
        <v>243</v>
      </c>
      <c r="Q88" s="367"/>
    </row>
    <row r="89" spans="1:17" x14ac:dyDescent="0.25">
      <c r="A89" s="257">
        <v>5</v>
      </c>
      <c r="B89" s="354" t="s">
        <v>356</v>
      </c>
      <c r="C89" s="331" t="s">
        <v>357</v>
      </c>
      <c r="D89" s="332" t="s">
        <v>281</v>
      </c>
      <c r="E89" s="333">
        <v>44567</v>
      </c>
      <c r="F89" s="334">
        <v>113077</v>
      </c>
      <c r="G89" s="334">
        <v>139800</v>
      </c>
      <c r="H89" s="332">
        <v>16.88</v>
      </c>
      <c r="I89" s="267">
        <v>0</v>
      </c>
      <c r="J89" s="261">
        <v>0</v>
      </c>
      <c r="K89" s="284">
        <f t="shared" si="11"/>
        <v>113077</v>
      </c>
      <c r="L89" s="335">
        <v>16.88</v>
      </c>
      <c r="M89" s="275">
        <v>139800</v>
      </c>
      <c r="N89" s="276">
        <v>95</v>
      </c>
      <c r="O89" s="277">
        <f t="shared" si="12"/>
        <v>6698.8744075829391</v>
      </c>
      <c r="P89" s="294" t="s">
        <v>358</v>
      </c>
      <c r="Q89" s="328"/>
    </row>
    <row r="90" spans="1:17" x14ac:dyDescent="0.25">
      <c r="A90" s="257"/>
      <c r="B90" s="264"/>
      <c r="C90" s="278"/>
      <c r="D90" s="278"/>
      <c r="E90" s="288"/>
      <c r="F90" s="289"/>
      <c r="G90" s="289"/>
      <c r="H90" s="290"/>
      <c r="I90" s="267"/>
      <c r="J90" s="261"/>
      <c r="K90" s="284"/>
      <c r="L90" s="283"/>
      <c r="M90" s="307"/>
      <c r="N90" s="308"/>
      <c r="O90" s="309"/>
      <c r="P90" s="310"/>
      <c r="Q90" s="328"/>
    </row>
    <row r="91" spans="1:17" x14ac:dyDescent="0.25">
      <c r="B91" s="315"/>
      <c r="N91" s="350">
        <f>MEDIAN(N85:N90)</f>
        <v>91</v>
      </c>
      <c r="O91" s="351">
        <f>MEDIAN(O72:O90)</f>
        <v>7933.433962264151</v>
      </c>
      <c r="P91" s="410" t="s">
        <v>390</v>
      </c>
    </row>
    <row r="92" spans="1:17" x14ac:dyDescent="0.25">
      <c r="B92" s="315"/>
      <c r="N92" s="350">
        <f>AVERAGE(N85:N90)</f>
        <v>84</v>
      </c>
      <c r="O92" s="351">
        <f>AVERAGE(O72:O90)</f>
        <v>13950.916784989788</v>
      </c>
      <c r="P92" s="410" t="s">
        <v>391</v>
      </c>
    </row>
  </sheetData>
  <sortState ref="A3:Q42">
    <sortCondition ref="B9:B57"/>
  </sortState>
  <pageMargins left="0.5" right="0.45" top="0.45" bottom="0.25" header="0.3" footer="0.3"/>
  <pageSetup paperSize="5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</vt:lpstr>
      <vt:lpstr>public for 2022</vt:lpstr>
      <vt:lpstr>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Betty</dc:creator>
  <cp:lastModifiedBy>Augustine, Lavon</cp:lastModifiedBy>
  <cp:lastPrinted>2023-02-28T13:18:33Z</cp:lastPrinted>
  <dcterms:created xsi:type="dcterms:W3CDTF">2016-12-01T20:47:32Z</dcterms:created>
  <dcterms:modified xsi:type="dcterms:W3CDTF">2023-02-28T13:18:34Z</dcterms:modified>
</cp:coreProperties>
</file>